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7280" windowHeight="6456"/>
  </bookViews>
  <sheets>
    <sheet name="Приложение 3" sheetId="1" r:id="rId1"/>
  </sheets>
  <calcPr calcId="162913"/>
</workbook>
</file>

<file path=xl/calcChain.xml><?xml version="1.0" encoding="utf-8"?>
<calcChain xmlns="http://schemas.openxmlformats.org/spreadsheetml/2006/main">
  <c r="E123" i="1" l="1"/>
  <c r="E122" i="1"/>
  <c r="E121" i="1"/>
  <c r="G410" i="1" l="1"/>
  <c r="G411" i="1"/>
  <c r="G409" i="1"/>
  <c r="G404" i="1"/>
  <c r="G405" i="1"/>
  <c r="G403" i="1"/>
  <c r="G390" i="1"/>
  <c r="G391" i="1"/>
  <c r="G392" i="1"/>
  <c r="G393" i="1"/>
  <c r="G394" i="1"/>
  <c r="G395" i="1"/>
  <c r="G396" i="1"/>
  <c r="G397" i="1"/>
  <c r="G398" i="1"/>
  <c r="G399" i="1"/>
  <c r="G400" i="1"/>
  <c r="G401" i="1"/>
  <c r="G389" i="1"/>
  <c r="G383" i="1"/>
  <c r="G384" i="1"/>
  <c r="G385" i="1"/>
  <c r="G386" i="1"/>
  <c r="G387" i="1"/>
  <c r="G382" i="1"/>
  <c r="E97" i="1" l="1"/>
  <c r="D82" i="1" l="1"/>
  <c r="D81" i="1"/>
  <c r="D80" i="1"/>
  <c r="D79" i="1"/>
  <c r="D78" i="1"/>
  <c r="D77" i="1"/>
  <c r="D76" i="1"/>
  <c r="C71" i="1"/>
  <c r="C70" i="1"/>
  <c r="D61" i="1"/>
  <c r="D60" i="1"/>
  <c r="D59" i="1"/>
  <c r="D58" i="1"/>
</calcChain>
</file>

<file path=xl/sharedStrings.xml><?xml version="1.0" encoding="utf-8"?>
<sst xmlns="http://schemas.openxmlformats.org/spreadsheetml/2006/main" count="1116" uniqueCount="793">
  <si>
    <t>РАЗДЕЛ №1</t>
  </si>
  <si>
    <t>1.1 Аккордные ставки плат за производство погрузо - разгрузочных работ</t>
  </si>
  <si>
    <t xml:space="preserve"> </t>
  </si>
  <si>
    <t>Наименование груза</t>
  </si>
  <si>
    <t>Номер груза единой тарифно-статистической номенклатуры грузов </t>
  </si>
  <si>
    <t>Категория аккордных ставок для внешнеторговой деятельности</t>
  </si>
  <si>
    <t>Категория аккордных ставок для каботажных грузов</t>
  </si>
  <si>
    <t>1 </t>
  </si>
  <si>
    <t>3 </t>
  </si>
  <si>
    <t>1.1.1</t>
  </si>
  <si>
    <t>Зерно и семена: погрузка навалом</t>
  </si>
  <si>
    <t>011 - 018 </t>
  </si>
  <si>
    <t>1.1.2</t>
  </si>
  <si>
    <t>1.1.3</t>
  </si>
  <si>
    <t>Пищевые грузы (соль, сахар-сырец, жмых, комбикорм, отруби и др.) навалом </t>
  </si>
  <si>
    <t>521, 531, 542 </t>
  </si>
  <si>
    <t>1.1.4</t>
  </si>
  <si>
    <t>Руда металлическая навалом </t>
  </si>
  <si>
    <t>141, 142, 151 - 153, 341 </t>
  </si>
  <si>
    <t>1.1.5</t>
  </si>
  <si>
    <t>Уголь, сланец, шихта, торф навалом </t>
  </si>
  <si>
    <t>161, 181, 182, 191 </t>
  </si>
  <si>
    <t>1.1.6</t>
  </si>
  <si>
    <t>Кокс </t>
  </si>
  <si>
    <t>171 </t>
  </si>
  <si>
    <t>1.1.7</t>
  </si>
  <si>
    <t>Песок навалом</t>
  </si>
  <si>
    <t>231, 242 </t>
  </si>
  <si>
    <t>1.1.8</t>
  </si>
  <si>
    <t>Другие МСМ </t>
  </si>
  <si>
    <t>231 - 236, 241, 242, 244, 245, 263, 264, 271, 281, 291 </t>
  </si>
  <si>
    <t>1.1.9</t>
  </si>
  <si>
    <t>Продукция химической промышленности (навалом) </t>
  </si>
  <si>
    <t>431, 433-436, 486 </t>
  </si>
  <si>
    <t>1.1.10</t>
  </si>
  <si>
    <t>Грузы в мешках, до 30 кг включительно </t>
  </si>
  <si>
    <t>011 - 018, 021 - 024, 041, 043, 044, 054, 074, 078, 103, 153, 171, 182, 231 - 233, 241, 242, 244, 245, 261, 263, 264, 266, 281, 291, 292, 303, 304, 433 - 436, 452 - 454, 461, 464, 466, 474, 475, 482 - 486, 491, 492, 496 - 498, 501 - 505, 514 - 516, 521, 531, 541, 542, 561, 564, 573, 582, 583, 601, 626, 653, 692, 693</t>
  </si>
  <si>
    <t>1.1.11</t>
  </si>
  <si>
    <t>Грузы в мешках, свыше 30 кг </t>
  </si>
  <si>
    <t>1.1.12</t>
  </si>
  <si>
    <t>Бананы, цитрусовые, плодоовощи и другие легковесные, очень объемные и требующие осторожной перевозки грузы в ящиках, связках</t>
  </si>
  <si>
    <t>041 - 044, 051 - 053, 075, 582, 583 </t>
  </si>
  <si>
    <t>1.1.13</t>
  </si>
  <si>
    <t>Грузы в ящиках и без упаковки, до 250 кг включительно </t>
  </si>
  <si>
    <t xml:space="preserve">061 - 063, 078, 121, 125 - 127, 132, 133, 182, 226, 243, 251 - 256, 261 - 268, 301 - 304, 331, 351, 361, 362, 371, 381, 391, 401 - 405, 411 - 418, 433, 436, 441 - 443, 451-453, 461, 462, 464, 466, 473, 475, 481, 483 - 487, 491 - 498, 503, 511 - 517, 521, 531, 551-556, 561-564, 571-573, 581, 584, 591-595, 622-626, 631-635, 641, 651-654, 661, 662, 671, 681-685, 691-693 </t>
  </si>
  <si>
    <t>1.1.14</t>
  </si>
  <si>
    <t>Грузы в ящиках и без упаковки, 251 - 3000 кг </t>
  </si>
  <si>
    <t>061, 063, 078, 121, 125, 127, 132, 133, 182, 226, 243, 251 - 256, 261 - 268, 301 - 304, 331, 351, 361, 362, 371, 381, 391, 401 - 405, 411 - 418, 421,433,436,441-443,451-453, 461, 462, 464, 466, 473, 475, 481, 483-487, 491-498, 503, 511-517, 521, 531, 551-556, 561-564, 571-573, 581-584, 591-595, 622-626, 631-635, 641, 651-654, 661-662, 611, 681-685, 691 - 693 </t>
  </si>
  <si>
    <t>1.1.15</t>
  </si>
  <si>
    <t>Грузы в ящиках и без упаковки, 3001 кг и больше </t>
  </si>
  <si>
    <t>121, 251, 256, 351, 361, 362, 371, 381, 391, 401, 404, 405, 412, 414, 415, 416, 421 - 423, 693 </t>
  </si>
  <si>
    <t>1.1.16</t>
  </si>
  <si>
    <t>Грузы в пачках и тюках, до 250 кг включительно </t>
  </si>
  <si>
    <t>1.1.17</t>
  </si>
  <si>
    <t xml:space="preserve"> То  же, свыше 250 кг </t>
  </si>
  <si>
    <t>031, 076, 077, 131, 261, 263, 264, 451, 463, 611, 621 - 626, 631 - 635, 641, 651 - 653, 682, 692, 693 </t>
  </si>
  <si>
    <t>1.1.18</t>
  </si>
  <si>
    <t>Бумага и картон в рулонах, до 500 кг включительно </t>
  </si>
  <si>
    <t>132, 252 </t>
  </si>
  <si>
    <t>1.1.19</t>
  </si>
  <si>
    <t xml:space="preserve"> То же, свыше 500 кг </t>
  </si>
  <si>
    <t>1.1.20</t>
  </si>
  <si>
    <t>Грузы катно-бочковые, до 80 кг включительно </t>
  </si>
  <si>
    <t>151, 201, 211 - 215, 221 - 225, 246, 292, 432, 433, 441, 452, 461, 464 - 466, 471, 472, 475, 481 - 487, 491 - 498, 514, 515, 553, 554, 556, 561, 563, 564, 571 - 574, 581, 591 - 594, 601, 602, 693 </t>
  </si>
  <si>
    <t>1.1.21</t>
  </si>
  <si>
    <t xml:space="preserve"> То же, свыше 80 кг </t>
  </si>
  <si>
    <t>1.1.22</t>
  </si>
  <si>
    <t>Любой номер груза </t>
  </si>
  <si>
    <t>1.1.23</t>
  </si>
  <si>
    <t>Чугун в чушках </t>
  </si>
  <si>
    <t>311 </t>
  </si>
  <si>
    <t>1.1.24</t>
  </si>
  <si>
    <t>Металлы цветные в болванках, слитках, чушках, металл не в деле, в пачках, листах, кругах, до 250 кг включительно </t>
  </si>
  <si>
    <t>331, 332 </t>
  </si>
  <si>
    <t>1.1.25</t>
  </si>
  <si>
    <t>Металлы цветные в болванках, слитках, чушках, металл не в деле, в пачках, листах, кругах, свыше 250 кг </t>
  </si>
  <si>
    <t>1.1.26                 в том числе</t>
  </si>
  <si>
    <t>Металлы черные не в деле, в болванках, слитках, чушках, пачках, листах, кругах, прокат черных металлов (трубы, рельсы, балки, швеллеры, другие виды проката черных металлов) </t>
  </si>
  <si>
    <t>а)</t>
  </si>
  <si>
    <t>Сталь листовая без упаковки </t>
  </si>
  <si>
    <t>312 - 315, 321 - 324 </t>
  </si>
  <si>
    <t>б)</t>
  </si>
  <si>
    <t>Трубы </t>
  </si>
  <si>
    <t>в)</t>
  </si>
  <si>
    <t>Катанка </t>
  </si>
  <si>
    <t>г)</t>
  </si>
  <si>
    <t>Слябы, заготовка, арматура, другой прокат </t>
  </si>
  <si>
    <t>д)</t>
  </si>
  <si>
    <t>Сталь в рулонах, пачках, пакетах </t>
  </si>
  <si>
    <t>е)</t>
  </si>
  <si>
    <t>Ферросплавы навалом в чушках </t>
  </si>
  <si>
    <t>ж)</t>
  </si>
  <si>
    <t>Ферросплавы навалом не в чушках </t>
  </si>
  <si>
    <t>1.1.27</t>
  </si>
  <si>
    <t>Лом черных и цветных металлов навалом </t>
  </si>
  <si>
    <t>316, 333 </t>
  </si>
  <si>
    <t>1.1.28</t>
  </si>
  <si>
    <t>Лес круглый </t>
  </si>
  <si>
    <t>081, 082 </t>
  </si>
  <si>
    <t>1.1.29</t>
  </si>
  <si>
    <t>Лес пиленый </t>
  </si>
  <si>
    <t>091, 092, 093 </t>
  </si>
  <si>
    <t>1.1.30</t>
  </si>
  <si>
    <t>Другая продукция лесной и деревообрабатывающей промышленности </t>
  </si>
  <si>
    <t>111, 112, 121 - 125, 094, 101, 102, 103 </t>
  </si>
  <si>
    <t>1.1.31</t>
  </si>
  <si>
    <t>Консервы, пресервы  в любой таре</t>
  </si>
  <si>
    <t>1.1.32</t>
  </si>
  <si>
    <t>Мука рыбная в мешках до 30 кг</t>
  </si>
  <si>
    <t>1.1.33</t>
  </si>
  <si>
    <t>Грузы гранулированные и мелкодробленые в мешках, до 30 кг </t>
  </si>
  <si>
    <t>1.1.34</t>
  </si>
  <si>
    <t>Жир рыбный (в бочках)</t>
  </si>
  <si>
    <t>Цель стоянки</t>
  </si>
  <si>
    <t>За 1 тонну груза</t>
  </si>
  <si>
    <t>Примечание</t>
  </si>
  <si>
    <t>Суда внешнеторговой деятельности,          (руб.)</t>
  </si>
  <si>
    <t>Суда каботажного плавания, (руб.)</t>
  </si>
  <si>
    <t>Перевалка грузов, за исключением: цемента навалом, рыбы (рыбопродукции), нефти и нефтепродуктов</t>
  </si>
  <si>
    <t>Перевалка цемента навалом</t>
  </si>
  <si>
    <t>причал, в соответствии с ВТИП</t>
  </si>
  <si>
    <t>Перевалка рыбы (рыбопродукции)</t>
  </si>
  <si>
    <t>Перевалка нефти и нефтепродуктов</t>
  </si>
  <si>
    <t>причал № 238</t>
  </si>
  <si>
    <t>Примечание:</t>
  </si>
  <si>
    <t>1</t>
  </si>
  <si>
    <t>2</t>
  </si>
  <si>
    <t>Цена  за перевалку нефти и нефтепродуктов может быть изменена в зависимости от используемых для обеспечения сил и средств Порта, а также от типа нефтепродукта.</t>
  </si>
  <si>
    <t>Наименование груза </t>
  </si>
  <si>
    <t>1.2.1</t>
  </si>
  <si>
    <t>Уксусная кислота, жидкий аммиак и другие грузы химической промышленности </t>
  </si>
  <si>
    <t>1.2.2</t>
  </si>
  <si>
    <t>Нефть и нефтепродукты </t>
  </si>
  <si>
    <t>1.2.3</t>
  </si>
  <si>
    <t>Растительное масло, животный жир, спирт и вино </t>
  </si>
  <si>
    <t>Типоразмер контейнера </t>
  </si>
  <si>
    <t>Максимальная масса,                тонн</t>
  </si>
  <si>
    <t>Внешнеторговые грузы</t>
  </si>
  <si>
    <t>Каботажные грузы</t>
  </si>
  <si>
    <t>1.3.1</t>
  </si>
  <si>
    <t>Трехтонный </t>
  </si>
  <si>
    <t>1.3.2</t>
  </si>
  <si>
    <t>Пятитонный </t>
  </si>
  <si>
    <t>1.3.3</t>
  </si>
  <si>
    <t>Десятифутовый (ISO-1D) </t>
  </si>
  <si>
    <t>Двадцатифутовый (ISO-1C) </t>
  </si>
  <si>
    <t>Тридцатифутовый (ISO-1B) </t>
  </si>
  <si>
    <t>Сорокафутовый (ISO-1A) </t>
  </si>
  <si>
    <t>Сорокапятифутовый (ISO-1A) и выше </t>
  </si>
  <si>
    <t xml:space="preserve">Примечание: </t>
  </si>
  <si>
    <t xml:space="preserve">За переработку  порожних универсальных контейнеров взимается плата  в размере 0,75 от ставки за переработку груженных контейнеров. </t>
  </si>
  <si>
    <t xml:space="preserve">За переработку груженных и порожних специальных контейнеров взимается плата  по аккордным ставкам, которые установлены для универсальных контейнеров соответствующей номинальной массы брутто. </t>
  </si>
  <si>
    <t>3</t>
  </si>
  <si>
    <t>4</t>
  </si>
  <si>
    <t>В аккордных ставках не учтено : расходы, связанные с доставкой автомобильным транспортом контейнеров с грузом на расположенные вне территории портов склады (или контейнерные площадки) владельцев груза, а также на возврат порожних контейнеров на склады портов, эти работы осуществляются портом по договоренности с владельцем груза с оплатой по свободным тарифам, которые действуют на автомобильном транспорте. Погрузка порожних и выгрузка груженных контейнеров на вышеуказанных складах и контейнерных площадках владельцев груза производится силами и средствами предприятий, которым принадлежат эти склады (площадки).</t>
  </si>
  <si>
    <t>Способ погрузки/выгрузки</t>
  </si>
  <si>
    <t>Расчетная величина</t>
  </si>
  <si>
    <t>1.4.1</t>
  </si>
  <si>
    <t>Накатной способ</t>
  </si>
  <si>
    <t>погрузка/выгрузка 1-й единицы колесной техники</t>
  </si>
  <si>
    <t>1.4.2</t>
  </si>
  <si>
    <t>Крановый способ</t>
  </si>
  <si>
    <t>В аккордных ставках не учтено: стоимость заправки (дозаправка) автомобилей топливом и смазочным маслом, систем охлаждения - охлаждающей жидкостью, а также подкачка колес. Плата  по таким услугам взимается дополнительно, по свободным тарифам. 
Стоимость фактически израсходованных на заправку (дозаправка) горюче-смазочных материалов и охлаждающей жидкости возмещается по действующим рыночным ценам с учетом ТЗР (транспортно- заготовительных расходов). Величина ТЗР к стоимости материальных ценностей составляет 14%.</t>
  </si>
  <si>
    <t>Наименование услуги</t>
  </si>
  <si>
    <t>Единицы измерения</t>
  </si>
  <si>
    <t>1.5.1</t>
  </si>
  <si>
    <t xml:space="preserve">Стоимость технологического перемещение груза (зерна или  зерновой продукции) с целью обеспечения качества  по письменному согласию клиента, для внешнеторговых грузов.  </t>
  </si>
  <si>
    <t>1-на тонна груза</t>
  </si>
  <si>
    <t>1.5.2</t>
  </si>
  <si>
    <t>Стоимость технологического перемещение груза( зерна или  зерновой продукции) с целью обеспечения качества груза по письменному согласию клиента, для каботажных грузов .</t>
  </si>
  <si>
    <t>Стоимость внутрискладского  перемещение груза (кроме зерна и зерновой продукции) по инициативе клиента</t>
  </si>
  <si>
    <t xml:space="preserve">Стоимость взвешивания одного транспортного средства (брутто+нетто) </t>
  </si>
  <si>
    <t>1-но транспортное средство</t>
  </si>
  <si>
    <t>Очистка территории перегрузочного комплекса от загрязняющих грузов</t>
  </si>
  <si>
    <t>Содействие в оформлении документов по экспортно-импортным грузам по инициативе грузовладельца</t>
  </si>
  <si>
    <t xml:space="preserve">1-на декларация </t>
  </si>
  <si>
    <t xml:space="preserve">         - в дни государственных праздников – 1,75.</t>
  </si>
  <si>
    <t>РАЗДЕЛ №2</t>
  </si>
  <si>
    <t>Хранение грузов</t>
  </si>
  <si>
    <t>Период</t>
  </si>
  <si>
    <t>2.1.1</t>
  </si>
  <si>
    <t>2.1.2</t>
  </si>
  <si>
    <t>2.1.3</t>
  </si>
  <si>
    <t>2.2.1</t>
  </si>
  <si>
    <t>2.2.3</t>
  </si>
  <si>
    <t>2.2.4</t>
  </si>
  <si>
    <t>Неполные сутки считаются как полные сутки.</t>
  </si>
  <si>
    <t xml:space="preserve">Предельный период хранения грузов не должен превышать  90 суток. По истечении указанного срока (на 91 сутки) и до момента вывоза грузов из порта с владельца груза взимается  плата с учетом удорожающего коэффициента 3,0 к ставкам 3-го периода.  </t>
  </si>
  <si>
    <t>Порт не несет ответственность за качество груза находящегося в сверх нормативный период хранения, свыше 91 суток</t>
  </si>
  <si>
    <t>2.3 Стоимость хранения  контейнеров по внешнеэкономической деятельности</t>
  </si>
  <si>
    <t>Контейнеры  по внешнеэкономической деятельности</t>
  </si>
  <si>
    <t>2.3.1</t>
  </si>
  <si>
    <t>2.3.2</t>
  </si>
  <si>
    <t>2.3.3</t>
  </si>
  <si>
    <t>2.4  Стоимость хранения  контейнеров по каботажным грузам</t>
  </si>
  <si>
    <t>Контейнеры по каботажными грузами</t>
  </si>
  <si>
    <t>Десятифутовый                     (ISO-1D) </t>
  </si>
  <si>
    <t>2.4.1</t>
  </si>
  <si>
    <t>2.4.2</t>
  </si>
  <si>
    <t>2.4.3</t>
  </si>
  <si>
    <t>Плата за хранение  порожних контейнеров взимается аналогично ставкам груженных контейнеров, с применением  коэффициента 0,8.</t>
  </si>
  <si>
    <t>5</t>
  </si>
  <si>
    <t>Порт не несет ответственность за качество груза находящегося в контейнерах.</t>
  </si>
  <si>
    <t>РАЗДЕЛ №3</t>
  </si>
  <si>
    <t>Плата за использование причалов и территории порта</t>
  </si>
  <si>
    <t>Наименование</t>
  </si>
  <si>
    <t>Суда загранплавания</t>
  </si>
  <si>
    <t>Суда каботажного плавания</t>
  </si>
  <si>
    <t>3.2.1</t>
  </si>
  <si>
    <t>3.2.2</t>
  </si>
  <si>
    <t>Все причалы за исключением                                                п. 3.2.1 ; 3.2.3</t>
  </si>
  <si>
    <t>3.2.3</t>
  </si>
  <si>
    <t>Время стоянки рассчитывается в сутках с момента постановки судна к причалу, при этом не полные сутки считаются сутками.</t>
  </si>
  <si>
    <t>Плата за использование причалов взимается с судна исходя из его длины- при стоянке лагом к причалу, или из  ширины- при стоянке кормой либо носом к причалу.</t>
  </si>
  <si>
    <t xml:space="preserve"> Значение длины или ширины судна определяются по мерительному свидетельству или документу его заменяющему.</t>
  </si>
  <si>
    <t>6</t>
  </si>
  <si>
    <t>С судов, ошвартованных вторым и последующим бортом к судну, стоящему у причала лагом, взимается 50%  расчетной стоимости оказания услуг по стоянке -  при условии подхода данного судна к причалу только для стоянки (т.е. без осуществления посадки-высадки пассажиров).</t>
  </si>
  <si>
    <t>3.3  Плата за использование  рейдового причала</t>
  </si>
  <si>
    <t>3.3.1</t>
  </si>
  <si>
    <t>за 1-ни сутки</t>
  </si>
  <si>
    <t>рейдовый причал</t>
  </si>
  <si>
    <t>3.3.2</t>
  </si>
  <si>
    <t>РАЗДЕЛ №4</t>
  </si>
  <si>
    <t>Плата за буксирные операции</t>
  </si>
  <si>
    <t>для каботажного плавания</t>
  </si>
  <si>
    <t>для внешнеторговой деятельности</t>
  </si>
  <si>
    <t>4.1.1</t>
  </si>
  <si>
    <t>4.1.2</t>
  </si>
  <si>
    <t>Перешвартовка</t>
  </si>
  <si>
    <t>Условный объём буксируемого судна рассчитывается как произведение трёх величин: длины, ширины и высоты борта судна (от киля до главной палубы), указанных в Мерительном свидетельстве судна или документе, его заменяющем, и округляется в большую сторону до целого знака.</t>
  </si>
  <si>
    <t>Стоимость буксирных операций не зависит от количества и мощности буксиров  и времени их использования.</t>
  </si>
  <si>
    <t>Стоимость буксирных услуг при перетяжке судна вдоль причала (без изменения № причала) рассчитывается по часовым тарифным ставкам Таблица 4.2</t>
  </si>
  <si>
    <t>Услуги буксиров при выполнении перетяжки судна вдоль причала на расстояние более длины судна, а также при перестановке судна в порту, оплачиваются как две швартовные операции.</t>
  </si>
  <si>
    <t>Наименование судна</t>
  </si>
  <si>
    <t>Стоимость, руб. за 1 час работы буксира</t>
  </si>
  <si>
    <t>4.2.1</t>
  </si>
  <si>
    <t>Стоимость 1-го часа работы буксира                                мощностью 2500 л.с. / 1838кВт</t>
  </si>
  <si>
    <t>4.2.2</t>
  </si>
  <si>
    <t>Стоимость 1-го часа работы буксира                               мощностью 1600 л.с. / 1177кВт</t>
  </si>
  <si>
    <t>4.2.3</t>
  </si>
  <si>
    <t>Стоимость 1-го часа работы буксира                              мощностью 900-1200 л.с. / 662-882 кВт</t>
  </si>
  <si>
    <t>4.2.4</t>
  </si>
  <si>
    <t>Стоимость 1-го часа работы буксира                                 мощностью 315 л.с. / 232кВт</t>
  </si>
  <si>
    <t xml:space="preserve">К установленным Сборником ставкам плат за буксирные, швартовные, услуги по предоставлению разъездных судов, бункеровке судов топливом применяются следующие коэффициенты: </t>
  </si>
  <si>
    <t>б). в  дни государственных праздников - 1,75.</t>
  </si>
  <si>
    <t xml:space="preserve">2.1 </t>
  </si>
  <si>
    <t>Размер повышения применяется только в части стоимости услуг, которая соответствует фактической длительности услуги в сверхурочное время. В дисбурсментском счете выполняется детальный расчет стоимости услуг с указанием фактической стоимости без надбавки, стоимости надбавок с указанием коэффициента.</t>
  </si>
  <si>
    <t>При этом расчет сумм надбавки выполняется по формуле:</t>
  </si>
  <si>
    <t xml:space="preserve">Н = С * Пн * (Т1 / Т2), </t>
  </si>
  <si>
    <t xml:space="preserve"> где</t>
  </si>
  <si>
    <t>Н  - сумма надбавки;</t>
  </si>
  <si>
    <t>С - сумма платы по тарифу без учета повышения;</t>
  </si>
  <si>
    <t>Пн - коэффициент повышения;</t>
  </si>
  <si>
    <t xml:space="preserve">Т1 - фактическая продолжительность услуги в праздничные дни и </t>
  </si>
  <si>
    <t xml:space="preserve">в рабочие дни (ночное время); </t>
  </si>
  <si>
    <t>Т2 - фактическая продолжительность услуги.</t>
  </si>
  <si>
    <t>2.2</t>
  </si>
  <si>
    <t xml:space="preserve"> Началом работы судна считается время запуска главного двигателя для выполнения работ, а окончанием - швартовка у причала места стоянки. </t>
  </si>
  <si>
    <t xml:space="preserve">Стоимость, руб.
 за одни сутки работы буксира </t>
  </si>
  <si>
    <t>4.3.1</t>
  </si>
  <si>
    <t>Стоимость одних суток работы буксира                                мощностью  1200 л.с. / 882 кВт</t>
  </si>
  <si>
    <t>4.3.2</t>
  </si>
  <si>
    <t>Стоимость одних суток работы буксира                                мощностью 315 л.с. / 232 кВт</t>
  </si>
  <si>
    <t>4.3.3</t>
  </si>
  <si>
    <t>Стоимость одних суток работы буксира                                мощностью 1600 л.с. / 1177 кВт</t>
  </si>
  <si>
    <t>При расчёте стоимости услуг неполные сутки округляются до полных.</t>
  </si>
  <si>
    <t>Стоимость работы буксира без учёта топлива</t>
  </si>
  <si>
    <t>РАЗДЕЛ № 5</t>
  </si>
  <si>
    <t>Плата за экологические услуги, оказываемые судами вспомогательного флота</t>
  </si>
  <si>
    <t xml:space="preserve">5.1. Плата за использование нефтемусоросборщиков и сборщиков льяльных вод </t>
  </si>
  <si>
    <t>Стоимость за 1 час работы судна (руб.)</t>
  </si>
  <si>
    <t>в режиме перехода</t>
  </si>
  <si>
    <t>в режиме приёма</t>
  </si>
  <si>
    <t>5.1.1</t>
  </si>
  <si>
    <t>"НМС-11", "НМС-36", "МНМС-33", "МНМС-97"</t>
  </si>
  <si>
    <t>5.1.2</t>
  </si>
  <si>
    <t>СЛВ "Фауна", "Мидия", "ПС-379"</t>
  </si>
  <si>
    <t>При расчете стоимости услуг по часовым ставкам время работы НМС, МНМС, СЛВ и ПС:                                                                                              1.1.  в режиме перехода округляется в сторону увеличения:                                                                                                                                                                                           до 0,5 часа включительно принимается за 0,5 часа;                                                                                                                                                                                                                                                                                                                   более 0,5 часа - за 1 час,</t>
  </si>
  <si>
    <t>1.2.  в режиме приема учитывается по факту.</t>
  </si>
  <si>
    <t>К установленным Сборником ставкам плат за использование нефтемусоросборщиков и сборщиков льяльных вод применяются следующие коэффициенты:                                                                                                                                                                                                                                           за услуги, оказанные с 06час.00 мин. до 22 час.00 мин. в  дни государственных праздников, применяется повышающий коэффициент - 1,5.                                                                                                                                                                                                                                                                                                                                                                                                                                            за услуги, оказанные в ночное время с 22 час.00 мин. до 06 час.00 мин (Согласно ст.  96 ТК РФ):</t>
  </si>
  <si>
    <t>5.2. Плата за утилизацию отходов с судов</t>
  </si>
  <si>
    <t>5.2.1</t>
  </si>
  <si>
    <t xml:space="preserve">Стоимость утилизации (сдача) бытового мусора (с использованием плавсредств)                                                     </t>
  </si>
  <si>
    <t>5.2.2</t>
  </si>
  <si>
    <t xml:space="preserve">Стоимость утилизации (сдача) бытового мусора с берега (без использования плавсредств)                                                                                                       </t>
  </si>
  <si>
    <t>5.2.3</t>
  </si>
  <si>
    <t xml:space="preserve">Стоимость утилизации (сдача) сточно-фекальных вод                                          </t>
  </si>
  <si>
    <t>5.2.4</t>
  </si>
  <si>
    <t xml:space="preserve">Стоимость утилизации (сдача) льяльных (замазученных) вод                                                                                      </t>
  </si>
  <si>
    <r>
      <rPr>
        <b/>
        <u/>
        <sz val="10"/>
        <rFont val="Arial"/>
        <family val="2"/>
        <charset val="204"/>
      </rPr>
      <t>Примечание:</t>
    </r>
    <r>
      <rPr>
        <sz val="10"/>
        <rFont val="Arial"/>
        <family val="2"/>
        <charset val="204"/>
      </rPr>
      <t xml:space="preserve"> </t>
    </r>
  </si>
  <si>
    <t xml:space="preserve">Стоимость экологических услуг для судов, освобожденных от оплаты экологического сбора, складывается из:                                                                         </t>
  </si>
  <si>
    <t>a) стоимости фактически затраченного времени плавсредств в режиме перехода;</t>
  </si>
  <si>
    <t>б) стоимости фактически затраченного времени плавсредств в режиме приема;</t>
  </si>
  <si>
    <t>в) стоимости утилизации принятого количества отходов.</t>
  </si>
  <si>
    <t>5.3. Услуги по постановке и снятию бонового заграждения</t>
  </si>
  <si>
    <t>Стоимость (руб.)</t>
  </si>
  <si>
    <t>5.3.1</t>
  </si>
  <si>
    <t>Постановка и снятие бонового заграждения одного комплекта (30секций, 168 п.м)</t>
  </si>
  <si>
    <t>5.3.2</t>
  </si>
  <si>
    <t>Постановка и снятие одной секции бонового заграждения  (5,6 п.м.)</t>
  </si>
  <si>
    <t>5.4.1</t>
  </si>
  <si>
    <t>Стоимость услуги  по очистке акватории от бытового мусора</t>
  </si>
  <si>
    <t xml:space="preserve">1 час </t>
  </si>
  <si>
    <t>5.4.2</t>
  </si>
  <si>
    <t>Стоимость услуги  по сбору плавающих нефтепродуктов</t>
  </si>
  <si>
    <t xml:space="preserve">1 тонна </t>
  </si>
  <si>
    <t>Количество собранных нефтепродуктов определяется расчетным методом с помощью средств измерения и параметров сборного танка с оформлением акта фактически  собранных нефтепродуктов.</t>
  </si>
  <si>
    <t>РАЗДЕЛ № 6</t>
  </si>
  <si>
    <t>Плата за услуги машин и механизмов</t>
  </si>
  <si>
    <t>6.1  Грузоподъёмное оборудование</t>
  </si>
  <si>
    <t>Наименование механизма</t>
  </si>
  <si>
    <t>6.1.1</t>
  </si>
  <si>
    <t xml:space="preserve">Стоимость 1-го часа работы Портального крана "Альбатрос" </t>
  </si>
  <si>
    <t>6.1.2</t>
  </si>
  <si>
    <t>Стоимость 1-го часа работы Портального крана  "Ганс"</t>
  </si>
  <si>
    <t>6.1.3</t>
  </si>
  <si>
    <t>Стоимость 1-го часа работы Портального крана  "Форель"</t>
  </si>
  <si>
    <t>6.1.4</t>
  </si>
  <si>
    <t xml:space="preserve">Стоимость 1-го часа работы Портального крана   КПП-10/12.5 </t>
  </si>
  <si>
    <t>6.1.5</t>
  </si>
  <si>
    <t>Стоимость 1-го часа работы Крана козлового КС-50-42В №28</t>
  </si>
  <si>
    <t>6.1.6</t>
  </si>
  <si>
    <t>Стоимость 1-го часа работы  Крана РДК -160-1</t>
  </si>
  <si>
    <t>6.1.7</t>
  </si>
  <si>
    <t>Стоимость 1-го часа работы  Крана РДК -160-3</t>
  </si>
  <si>
    <t>6.1.8</t>
  </si>
  <si>
    <t>Стоимость 1-го часа работы  Крана РДК -250-2</t>
  </si>
  <si>
    <t>6.2  Внутрипортовая механизация</t>
  </si>
  <si>
    <t>6.2.1</t>
  </si>
  <si>
    <t xml:space="preserve">Стоимость 1-го часа работы Автопогрузчика KOMATSU FD-160 г/п 16 т </t>
  </si>
  <si>
    <t>6.2.2</t>
  </si>
  <si>
    <t>Стоимость 1-го часа работы Автопогрузчика KOMATSU FD-40 г/п 4 т</t>
  </si>
  <si>
    <t>6.2.3</t>
  </si>
  <si>
    <t>Стоимость 1-го часа работы Автопогрузчика KOMATSU FD-80 г/п 8 т</t>
  </si>
  <si>
    <t>6.2.4</t>
  </si>
  <si>
    <t>Стоимость 1-го часа работы погрузчика вилочного Kalmar DCD-200 г/п 20 т</t>
  </si>
  <si>
    <t>6.2.5</t>
  </si>
  <si>
    <t>Стоимость 1-го часа работы Автопогрузчика STILL R70-35 г/п 3,5 т</t>
  </si>
  <si>
    <t>6.2.6</t>
  </si>
  <si>
    <t>Стоимость 1-го часа работы Автопогрузчика STILL R70-60 г/п 6 т</t>
  </si>
  <si>
    <t>6.2.7</t>
  </si>
  <si>
    <t>Стоимость 1-го часа работы Автопогрузчика STILL R70-80 г/п 8 т</t>
  </si>
  <si>
    <t>6.2.8</t>
  </si>
  <si>
    <t>Стоимость 1-го часа работы погрузчика  FOTON (ковшовый)</t>
  </si>
  <si>
    <t>6.2.9</t>
  </si>
  <si>
    <t>Стоимость 1-го часа работы тягача с гузнеком TERBERG</t>
  </si>
  <si>
    <t>6.2.10</t>
  </si>
  <si>
    <t>Стоимость 1-го часа работы электрокара</t>
  </si>
  <si>
    <t>6.2.11</t>
  </si>
  <si>
    <t>Стоимость 1-го часа работы Электропогрузчика SHINKO г/п 1 т</t>
  </si>
  <si>
    <t>6.2.12</t>
  </si>
  <si>
    <t>Стоимость 1-го часа работы Электропогрузчика STILL R20-16 г/п 1,6 т</t>
  </si>
  <si>
    <t>6.2.13</t>
  </si>
  <si>
    <t>Стоимость 1-го часа работы Электропогрузчика STILL R20-20 г/п 2 т</t>
  </si>
  <si>
    <t>6.2.14</t>
  </si>
  <si>
    <t>Стоимость 1-го часа работы Электропогрузчика STILL RX 20-16P г/п 1,6 т</t>
  </si>
  <si>
    <t>6.2.15</t>
  </si>
  <si>
    <t>Стоимость 1-го часа работы Электропогрузчика STILL RX 20-20P г/п 2 т</t>
  </si>
  <si>
    <t>6.3  Грузовой автотранспорт</t>
  </si>
  <si>
    <t>6.3.1</t>
  </si>
  <si>
    <t>Стоимость 1-го часа работы Автобуса ГАЗ-4301</t>
  </si>
  <si>
    <t>6.3.2</t>
  </si>
  <si>
    <t>Стоимость 1-го часа работы Автокрана КС-3577                   (МАЗ 5334)</t>
  </si>
  <si>
    <t>6.3.3</t>
  </si>
  <si>
    <t>Стоимость 1-го часа работы Автокран КС-55713-1 (КАМАЗ 55111)</t>
  </si>
  <si>
    <t>6.3.4</t>
  </si>
  <si>
    <t>Стоимость 1-го часа работы Автомобиля ГАЗ-4301 дизель</t>
  </si>
  <si>
    <t>6.3.5</t>
  </si>
  <si>
    <t>Стоимость 1-го часа работы Автомобиль ЗИЛ-5301АО</t>
  </si>
  <si>
    <t>6.3.6</t>
  </si>
  <si>
    <t>Стоимость 1-го часа работы Автомобиля  МАЗ 503"А"</t>
  </si>
  <si>
    <t>6.3.7</t>
  </si>
  <si>
    <t>Стоимость 1-го часа работы Автомобиля МАЗ 555102-2123</t>
  </si>
  <si>
    <t>6.3.8</t>
  </si>
  <si>
    <t>Стоимость 1-го часа работы Машины поливомоечной КО-713-01</t>
  </si>
  <si>
    <t>6.3.9</t>
  </si>
  <si>
    <t>Стоимость 1-го часа работы самосвала  ГАЗ САЗ 4309</t>
  </si>
  <si>
    <t>6.3.10</t>
  </si>
  <si>
    <t>Стоимость 1-го часа работы трактора Т-40 АИ</t>
  </si>
  <si>
    <t>6.3.11</t>
  </si>
  <si>
    <t>Стоимость 1-го часа работы Экскаватора ЭО-2629</t>
  </si>
  <si>
    <t>6.3.12</t>
  </si>
  <si>
    <t>Стоимость 1-го часа работы   Бульдозера  Д-271</t>
  </si>
  <si>
    <t>6.3.13</t>
  </si>
  <si>
    <t>Стоимость 1-го часа работы   Бульдозера  ТС-10</t>
  </si>
  <si>
    <t>6.3.14</t>
  </si>
  <si>
    <t>Стоимость 1-го часа работы   Автопогрузчика                 BobCat S - 130</t>
  </si>
  <si>
    <t>6.3.15</t>
  </si>
  <si>
    <t>Стоимость 1-го часа работы автопогрузчика  Балканкар</t>
  </si>
  <si>
    <t>6.3.16</t>
  </si>
  <si>
    <t>Стоимость 1-го часа работы Мини погрузчика                New Holand L 170</t>
  </si>
  <si>
    <t>6.3.17</t>
  </si>
  <si>
    <t>Стоимость 1-го часа работы  погрузчика   фронтального на тракторе</t>
  </si>
  <si>
    <t>6.4   Легковой автотранспорт</t>
  </si>
  <si>
    <t>6.4.1</t>
  </si>
  <si>
    <t>Стоимость 1-го часа работы Автомобиля DADI Smoothing 2,8 пикап-В 10501222</t>
  </si>
  <si>
    <t>руб.</t>
  </si>
  <si>
    <t>6.4.2</t>
  </si>
  <si>
    <t>Стоимость 1-го часа работы  автомобиля Ford MONDEO</t>
  </si>
  <si>
    <t>6.4.3</t>
  </si>
  <si>
    <t>Стоимость 1-го часа работы  автомобиля Mercedes-Benz V 280</t>
  </si>
  <si>
    <t>6.4.4</t>
  </si>
  <si>
    <t>Стоимость 1-го часа работы  автомобиля Mitsubishi Outlander 2,0 легковой универсал-В 10500956</t>
  </si>
  <si>
    <t>6.4.5</t>
  </si>
  <si>
    <t>Стоимость 1-го часа работы  автомобиля   Nubira</t>
  </si>
  <si>
    <t>6.4.6</t>
  </si>
  <si>
    <t>Стоимость 1-го часа работы  автомобиля    Toyota Camry 3.0 AT</t>
  </si>
  <si>
    <t>6.4.7</t>
  </si>
  <si>
    <t>Стоимость 1-го часа работы  автомобиля    Toyota Carina E</t>
  </si>
  <si>
    <t>6.4.8</t>
  </si>
  <si>
    <t>Стоимость 1-го часа работы  автомобиля  Toyota Land Cruiser</t>
  </si>
  <si>
    <t>6.4.9</t>
  </si>
  <si>
    <t>Стоимость 1-го часа работы  автомобиля   ГАЗ 2705-34 грузопассажирский-В 10500988</t>
  </si>
  <si>
    <t>6.4.10</t>
  </si>
  <si>
    <t>Стоимость 1-го часа работы автомобиля    ГАЗ 33023-14 бортовой малотоннажный-В 10500901</t>
  </si>
  <si>
    <t>6.4.11</t>
  </si>
  <si>
    <t>Стоимость 1-го часа работы  автомобиля     ГАЗ-2410 Волга</t>
  </si>
  <si>
    <t>6.4.12</t>
  </si>
  <si>
    <t>Стоимость 1-го часа работы  автомобиля     ГАЗ-2411 Волга</t>
  </si>
  <si>
    <t>6.4.13</t>
  </si>
  <si>
    <t>Стоимость 1-го часа работы  автомобиля     ГАЗ-33021</t>
  </si>
  <si>
    <t>6.4.14</t>
  </si>
  <si>
    <t>Стоимость 1-го часа работы  автомобиля    НИВА ВАЗ 2121 л</t>
  </si>
  <si>
    <t>6.4.15</t>
  </si>
  <si>
    <t>Стоимость 1-го часа работы  автомобиля   РАФ /микроавтобус/ 2203-06-01</t>
  </si>
  <si>
    <t>6.4.16</t>
  </si>
  <si>
    <t>Стоимость 1-го часа работы  Микроавтобуса ГАЗЕЛЬ ГАЗ-32213</t>
  </si>
  <si>
    <t>6.4.17</t>
  </si>
  <si>
    <t>Стоимость 1-го часа работы  Микроавтобуса  Тойота-ХайЭйс</t>
  </si>
  <si>
    <t>6.4.18</t>
  </si>
  <si>
    <t>Стоимость 1-го часа работы  Микроавтобуса ФОРД</t>
  </si>
  <si>
    <t>6.4.19</t>
  </si>
  <si>
    <t>Стоимость 1-го часа работы   Skoda OCTAVIA</t>
  </si>
  <si>
    <t xml:space="preserve">6.5  Дополнительная стоимость 1-го км сверхнормативного пробега </t>
  </si>
  <si>
    <t>Грузовой транспорт</t>
  </si>
  <si>
    <t>Легковой транспорт</t>
  </si>
  <si>
    <t>6.5.1</t>
  </si>
  <si>
    <t>за каждый километр сверхнормативного пробега (руб.)</t>
  </si>
  <si>
    <t xml:space="preserve">Примечание : </t>
  </si>
  <si>
    <t>1. Расчет стоимости на услуги автотранспортных средств предусматривает законодательную норму рабочего времени -  40 часовая рабочая неделя и норму пробега не более 200 км.</t>
  </si>
  <si>
    <t>2. В случае превышения нормы пробега (свыше 200 км), взимается дополнительная оплата  за каждый сверхнормативный километр пробега (Таблица 6.5).</t>
  </si>
  <si>
    <t xml:space="preserve">РАЗДЕЛ №7 </t>
  </si>
  <si>
    <t xml:space="preserve">7.1  Услуги по предоставлению разъездных судов </t>
  </si>
  <si>
    <t>7.1.1</t>
  </si>
  <si>
    <t>Стоимость 1-го часа работы пассажирского катера типа "Молодёжный"</t>
  </si>
  <si>
    <t>7.1.2</t>
  </si>
  <si>
    <t>Стоимость 1-го часа работы ПК "Тамань"</t>
  </si>
  <si>
    <t>7.1.3</t>
  </si>
  <si>
    <t xml:space="preserve">К установленным Сборником ставкам плат за услуги по предоставлению разъездных судов, бункеровке судов топливом применяются следующие коэффициенты: </t>
  </si>
  <si>
    <t xml:space="preserve">Размер повышения применяется только в части стоимости услуг, которая соответствует фактической длительности услуги в сверхурочное время. </t>
  </si>
  <si>
    <t xml:space="preserve">Т1 - фактическая продолжительность услуги в  праздничные дни и </t>
  </si>
  <si>
    <t xml:space="preserve">7.2  Стоимость дополнительных услуг по перевозке пассажиров </t>
  </si>
  <si>
    <t>Период работы</t>
  </si>
  <si>
    <t>7.2.2</t>
  </si>
  <si>
    <t>Стоимость перевозки 1-го пассажира на пассажирских катерах ГУПГС "Севастопольский морской порт"( для юридических лиц, заключивших договор о пассажироперевозках)</t>
  </si>
  <si>
    <t>период работы катера</t>
  </si>
  <si>
    <t>РАЗДЕЛ №8</t>
  </si>
  <si>
    <t>8.1 Плата за услуги  по подключению к передаточным системам во время стоянки судна</t>
  </si>
  <si>
    <t>Наименование услуг</t>
  </si>
  <si>
    <t>Суда внешнеторговой деятельности</t>
  </si>
  <si>
    <t>8.1.1</t>
  </si>
  <si>
    <t>Стоимость услуг по подключению к электрическим передаточным системам в период стоянки судна</t>
  </si>
  <si>
    <t>1 кВт*ч</t>
  </si>
  <si>
    <t>8.1.2</t>
  </si>
  <si>
    <t>Стоимость услуг по подключению к  передаточным системам воды в период стоянки судна (бункеровка водой) ГТ " Камышовая"</t>
  </si>
  <si>
    <t>1 тонна</t>
  </si>
  <si>
    <t>8.1.3</t>
  </si>
  <si>
    <t>Стоимость услуг по подключению к  передаточным системам воды в период стоянки судна (бункеровка водой) (кроме ГТ "Камышовая")</t>
  </si>
  <si>
    <t>Стоимость ресурсов:  электроэнергии, воды, ГСМ, возмещается отдельно по ценам закупок.</t>
  </si>
  <si>
    <t>РАЗДЕЛ № 9</t>
  </si>
  <si>
    <t>Пассажирский автотранспорт</t>
  </si>
  <si>
    <t>9.1.1</t>
  </si>
  <si>
    <t xml:space="preserve">микроавтобус     </t>
  </si>
  <si>
    <t>9.1.2</t>
  </si>
  <si>
    <t xml:space="preserve">автобус    </t>
  </si>
  <si>
    <t>9.1.3</t>
  </si>
  <si>
    <t>до 10 тонн</t>
  </si>
  <si>
    <t>9.1.4</t>
  </si>
  <si>
    <t>9.1.5</t>
  </si>
  <si>
    <t>9.1.6</t>
  </si>
  <si>
    <t>свыше  10 тонн</t>
  </si>
  <si>
    <t>9.1.7</t>
  </si>
  <si>
    <t>9.1.8</t>
  </si>
  <si>
    <t>9.1.9</t>
  </si>
  <si>
    <t xml:space="preserve">свыше 20 тонн </t>
  </si>
  <si>
    <t>9.1.10</t>
  </si>
  <si>
    <t>9.1.11</t>
  </si>
  <si>
    <t>9.1.14</t>
  </si>
  <si>
    <t>свыше 30 тонн</t>
  </si>
  <si>
    <t>9.1.15</t>
  </si>
  <si>
    <t>9.1.16</t>
  </si>
  <si>
    <t>специализированная техника до 10 тонн</t>
  </si>
  <si>
    <t>9.1.17</t>
  </si>
  <si>
    <t>Легковой автотранспорт</t>
  </si>
  <si>
    <t>9.1.19</t>
  </si>
  <si>
    <t>9.1.20</t>
  </si>
  <si>
    <t>9.1.21</t>
  </si>
  <si>
    <t>9.1.22</t>
  </si>
  <si>
    <t>9.1.23</t>
  </si>
  <si>
    <t>9.1.24</t>
  </si>
  <si>
    <t>Расчет за  транспортное средств с прицепом принимать, как  2-е единицы (за исключением тягача с прицепом)</t>
  </si>
  <si>
    <t>РАЗДЕЛ 10</t>
  </si>
  <si>
    <t>10.1.1</t>
  </si>
  <si>
    <t>для приема схемы учета (для первичного подключения)</t>
  </si>
  <si>
    <t>час</t>
  </si>
  <si>
    <t>10.1.2</t>
  </si>
  <si>
    <t>для обследования схемы учета (для повторного подключения)</t>
  </si>
  <si>
    <t>10.1.3</t>
  </si>
  <si>
    <t>10.1.4</t>
  </si>
  <si>
    <t xml:space="preserve">за 1 куб.м </t>
  </si>
  <si>
    <t>10.1.5</t>
  </si>
  <si>
    <t>Размещение рекламной (информации) продукции размером  до 0,1 кв. м.</t>
  </si>
  <si>
    <t>10.1.6</t>
  </si>
  <si>
    <t>Размещение рекламной (информации) продукции размером  свыше 0,1 кв. м.</t>
  </si>
  <si>
    <t>10.1.7</t>
  </si>
  <si>
    <t>военного судна под иностранным флагом, круизного  судна, яхты, пассажирского судна любого типа (причал №143)</t>
  </si>
  <si>
    <t>за 1 судозаход</t>
  </si>
  <si>
    <t>10.1.8</t>
  </si>
  <si>
    <t xml:space="preserve">для  судов  под  национальным  флагом       </t>
  </si>
  <si>
    <t xml:space="preserve"> с 1-го пассажира за 1 операцию      </t>
  </si>
  <si>
    <t>10.1.9</t>
  </si>
  <si>
    <t>Кассовое обслуживание пассажиров на Морском вокзале порта</t>
  </si>
  <si>
    <t xml:space="preserve">за один билет </t>
  </si>
  <si>
    <t>Хранение багажа в камере хранения морского вокзала порта</t>
  </si>
  <si>
    <t>1 место в течение суток</t>
  </si>
  <si>
    <t xml:space="preserve">Ограждение релингами  для обеспечения праздничных и других мероприятий   </t>
  </si>
  <si>
    <t>1-н релинг в сутки</t>
  </si>
  <si>
    <t>Услуги по предоставлению доступа к кабельной канализации связи и локальной сети</t>
  </si>
  <si>
    <t>1-н  п.метр  в месяц</t>
  </si>
  <si>
    <t>Ксероксная копия</t>
  </si>
  <si>
    <t>1-н лист (одностороннее)</t>
  </si>
  <si>
    <t>Факсимильное сообщение</t>
  </si>
  <si>
    <t>Услуги механизатора (докера-механизатора) комплексной бригады на погрузочно-разгрузочных работах</t>
  </si>
  <si>
    <t>1 чел*час</t>
  </si>
  <si>
    <t>Услуги слесаря по ремонту и обслуживанию перегрузочных машин</t>
  </si>
  <si>
    <t xml:space="preserve">Услуги электромонтера по ремонту и обслуживанию электрооборудования </t>
  </si>
  <si>
    <t>Услуги слесаря-сантехника</t>
  </si>
  <si>
    <t>до 20 человек  до 18.00 часов</t>
  </si>
  <si>
    <t>1 час</t>
  </si>
  <si>
    <t>до 20 человек  после 18.00 часов</t>
  </si>
  <si>
    <t>свыше 20 человек до 18.00 часов</t>
  </si>
  <si>
    <t>свыше 20 человек после 18.00 часов</t>
  </si>
  <si>
    <t>Стоимость 1 часа работы гидрографического катера "Гидрограф-1"</t>
  </si>
  <si>
    <t>Стоимость 1 часа работы маломерного судна  "Гидрограф-2"</t>
  </si>
  <si>
    <t>1час</t>
  </si>
  <si>
    <t>Стоимость 1 часа работы маломерного судна  "Гидрограф-4"</t>
  </si>
  <si>
    <t>Стоимость работы специалиста с оборудованием для выполнения гидрографических работ</t>
  </si>
  <si>
    <t>Стоимость стирки белья</t>
  </si>
  <si>
    <t>1 кг</t>
  </si>
  <si>
    <t>сутки</t>
  </si>
  <si>
    <t>7 суток</t>
  </si>
  <si>
    <t>30 суток</t>
  </si>
  <si>
    <t>Стоимость использования инфраструктуры порта автотранспортом</t>
  </si>
  <si>
    <t>7</t>
  </si>
  <si>
    <t>9.2.1.</t>
  </si>
  <si>
    <t>2,4</t>
  </si>
  <si>
    <t xml:space="preserve">Примечание </t>
  </si>
  <si>
    <t>руб. за1м2 площади в сутки</t>
  </si>
  <si>
    <t>9.2.3</t>
  </si>
  <si>
    <t>9.2.2</t>
  </si>
  <si>
    <t>3,39</t>
  </si>
  <si>
    <t>10.2 Обслуживание маломерных судов</t>
  </si>
  <si>
    <t xml:space="preserve">Наименование услуги </t>
  </si>
  <si>
    <t>Единица измерения</t>
  </si>
  <si>
    <t>10.2.1</t>
  </si>
  <si>
    <t>одно судно в месяц</t>
  </si>
  <si>
    <r>
      <t>За услуги швартовной команды , оказанные в дневное время с 06</t>
    </r>
    <r>
      <rPr>
        <vertAlign val="superscript"/>
        <sz val="10"/>
        <color indexed="8"/>
        <rFont val="Arial"/>
        <family val="2"/>
        <charset val="204"/>
      </rPr>
      <t>00</t>
    </r>
    <r>
      <rPr>
        <sz val="10"/>
        <color indexed="8"/>
        <rFont val="Arial"/>
        <family val="2"/>
        <charset val="204"/>
      </rPr>
      <t xml:space="preserve"> до 22</t>
    </r>
    <r>
      <rPr>
        <vertAlign val="superscript"/>
        <sz val="10"/>
        <color indexed="8"/>
        <rFont val="Arial"/>
        <family val="2"/>
        <charset val="204"/>
      </rPr>
      <t xml:space="preserve"> 00</t>
    </r>
    <r>
      <rPr>
        <sz val="10"/>
        <color indexed="8"/>
        <rFont val="Arial"/>
        <family val="2"/>
        <charset val="204"/>
      </rPr>
      <t>часов:  в дни государственных праздников, применяется повышающий коэффициент  – 1,50</t>
    </r>
  </si>
  <si>
    <r>
      <t>За услуги швартовной команды, оказанные в ночное время с 22</t>
    </r>
    <r>
      <rPr>
        <vertAlign val="superscript"/>
        <sz val="10"/>
        <color indexed="8"/>
        <rFont val="Arial"/>
        <family val="2"/>
        <charset val="204"/>
      </rPr>
      <t>00</t>
    </r>
    <r>
      <rPr>
        <sz val="10"/>
        <color indexed="8"/>
        <rFont val="Arial"/>
        <family val="2"/>
        <charset val="204"/>
      </rPr>
      <t xml:space="preserve"> до 24</t>
    </r>
    <r>
      <rPr>
        <vertAlign val="superscript"/>
        <sz val="10"/>
        <color indexed="8"/>
        <rFont val="Arial"/>
        <family val="2"/>
        <charset val="204"/>
      </rPr>
      <t>00</t>
    </r>
    <r>
      <rPr>
        <sz val="10"/>
        <color indexed="8"/>
        <rFont val="Arial"/>
        <family val="2"/>
        <charset val="204"/>
      </rPr>
      <t xml:space="preserve"> и с 00</t>
    </r>
    <r>
      <rPr>
        <vertAlign val="superscript"/>
        <sz val="10"/>
        <color indexed="8"/>
        <rFont val="Arial"/>
        <family val="2"/>
        <charset val="204"/>
      </rPr>
      <t>00</t>
    </r>
    <r>
      <rPr>
        <sz val="10"/>
        <color indexed="8"/>
        <rFont val="Arial"/>
        <family val="2"/>
        <charset val="204"/>
      </rPr>
      <t xml:space="preserve"> до 06</t>
    </r>
    <r>
      <rPr>
        <vertAlign val="superscript"/>
        <sz val="10"/>
        <color indexed="8"/>
        <rFont val="Arial"/>
        <family val="2"/>
        <charset val="204"/>
      </rPr>
      <t>00</t>
    </r>
    <r>
      <rPr>
        <sz val="10"/>
        <color indexed="8"/>
        <rFont val="Arial"/>
        <family val="2"/>
        <charset val="204"/>
      </rPr>
      <t>часов :</t>
    </r>
  </si>
  <si>
    <t>9.2.4</t>
  </si>
  <si>
    <t>Плата за использование открытой площадки для временного хранения материалов, размещения оборудования и некапитальных объектов Заказчика</t>
  </si>
  <si>
    <t>На территории прилегающей к 52 причалу</t>
  </si>
  <si>
    <t>9.2 Плата за оказание услуг по использованию инфраструктуры Порта сторонними организациями.</t>
  </si>
  <si>
    <t>4.3   Плата за использование буксиров порта при проведении буксирных операций, не связанных с выполнением судном грузовых операций (вне акватории Севастопольского морского порта)</t>
  </si>
  <si>
    <t>4.2   Плата за использование буксиров порта при проведении буксирных операций, не связанных с выполнением судном грузовых операций ( в пределах акватории Севастопольского морского порта)</t>
  </si>
  <si>
    <t>При расчете стоимости услуг по часовым ставкам общее время работы буксира округляется в сторону увеличения:                                                                                                                                                                                      до 0,5 часа включительно принимается за 0,5 часа;                                                                                                                                                   более 0,5 часа - за 1 час.</t>
  </si>
  <si>
    <t xml:space="preserve"> за услуги, оказанные с 06час.00 мин. до 22 час.00 мин. в  дни государственных праздников, применяется повышающий коэффициент - 1,5.</t>
  </si>
  <si>
    <t xml:space="preserve"> за услуги, оказанные в ночное время с 22 час.00 мин. до 06 час.00 мин (Согласно ст.  96 ТК РФ):</t>
  </si>
  <si>
    <t>Приложение № 3</t>
  </si>
  <si>
    <t xml:space="preserve">3.При расчете стоимости услуг по часовым ставкам общее время работы техники округляется в сторону увеличения:                                                                                                                                                                                      до 0,5 часа включительно принимается за 0,5 часа; более 0,5 часа  за  1 час .                                                                                                                                            </t>
  </si>
  <si>
    <t xml:space="preserve">При расчете стоимости услуг по часовым ставкам общее время работы судна округляется в сторону увеличения:                                                                                                                                                                                      до 0,5 часа включительно принимается за 0,5 часа; более 0,5 часа  за  1 час .                                                                                                                                                  </t>
  </si>
  <si>
    <t>до 10 суток</t>
  </si>
  <si>
    <t xml:space="preserve">Предельный период хранения не должен превышать  90 суток. По истечении указанного срока (на 91 сутки) и до момента вывоза грузов из порта с владельца груза взимается  плата с учетом удорожающего коэффициента 3,0 к ставкам 2-го периода.  </t>
  </si>
  <si>
    <t xml:space="preserve">5.4. Услуги вспомогательного флота по очистке акваторий порта от загрязнений,   возникших в результате форс-мажора. </t>
  </si>
  <si>
    <r>
      <t>1м</t>
    </r>
    <r>
      <rPr>
        <vertAlign val="superscript"/>
        <sz val="10"/>
        <color indexed="8"/>
        <rFont val="Arial"/>
        <family val="2"/>
        <charset val="204"/>
      </rPr>
      <t>3</t>
    </r>
    <r>
      <rPr>
        <sz val="10"/>
        <color indexed="8"/>
        <rFont val="Arial"/>
        <family val="2"/>
        <charset val="204"/>
      </rPr>
      <t xml:space="preserve"> условного объема судна</t>
    </r>
  </si>
  <si>
    <t>за услуги, оказанные в ночное время с 22 час.00 мин. до 06 час.00 мин (Согласно ст.  96 ТК РФ):</t>
  </si>
  <si>
    <t xml:space="preserve"> за услуги, оказанные с 06час.00 мин. до 22 час.00 мин. в  дни государственных праздников, применяется повышающий коэффициент- 1,5.</t>
  </si>
  <si>
    <t xml:space="preserve">   б) в  дни государственных праздников - 1,75.</t>
  </si>
  <si>
    <t>Использование инфраструктуры Порта</t>
  </si>
  <si>
    <t>1.</t>
  </si>
  <si>
    <t>2.</t>
  </si>
  <si>
    <r>
      <t>Стоимость, руб. за 1 м</t>
    </r>
    <r>
      <rPr>
        <vertAlign val="superscript"/>
        <sz val="10"/>
        <rFont val="Arial"/>
        <family val="2"/>
        <charset val="204"/>
      </rPr>
      <t>3</t>
    </r>
    <r>
      <rPr>
        <sz val="10"/>
        <rFont val="Arial"/>
        <family val="2"/>
        <charset val="204"/>
      </rPr>
      <t xml:space="preserve"> отходов (руб.)</t>
    </r>
  </si>
  <si>
    <t xml:space="preserve">Стоимость 1-го часа работы парома                                </t>
  </si>
  <si>
    <t>Использование набережной для подхода/отхода маломерных судов с цель посадки/высадки пассажиров</t>
  </si>
  <si>
    <t>Набережные для подхода/отхода маломерных судов независимо от количества подходов и дней подходов/отходов в месяце.</t>
  </si>
  <si>
    <t>(в руб. за 1-ну тонну )</t>
  </si>
  <si>
    <t>Зерно и семена: выгрузка навалом</t>
  </si>
  <si>
    <t>(в руб. за 1-ну тонну)</t>
  </si>
  <si>
    <t>(в руб. за 1-н контейнер)</t>
  </si>
  <si>
    <t>В аккордных ставках не учтено : стоимость заполнение контейнеров и выгрузки из контейнеров, эти работы выполняются портом по заявкам владельцев груза за отдельную плату согласно таблице 1.1 по  ставкам 2-й категории с дифференциация  по номенклатуре грузов</t>
  </si>
  <si>
    <t>Стоимость  услуг швартовной команды при швартовках /от швартовках в разрезе категории судна: все суда,  кроме накатных, наплавных и контейнеровозов, наливных</t>
  </si>
  <si>
    <t>Стоимость  услуг швартовной команды при швартовках /от швартовках в разрезе категории судна: суда накатные, наплавные и контейнеровозы, наливные</t>
  </si>
  <si>
    <t xml:space="preserve">         - в рабочие дни, субботу, воскресенье применяется повышающий коэффициент -1,25;</t>
  </si>
  <si>
    <t>4.1 Плата за буксирные операции, связанные со швартовкой, перетяжкой, перешвартовкой и от швартовкой в порту судов, осуществляющих грузовые операции</t>
  </si>
  <si>
    <t>Швартовка/от швартовка</t>
  </si>
  <si>
    <t>Тарифы на услуги буксиров установлены на одну из швартовных операций (швартовка судна, от швартовка судна, перетяжка судна вдоль причала на расстояние менее длины судна)</t>
  </si>
  <si>
    <t>а). в рабочие дни ,субботу, воскресенье применяется повышающий коэффициент - 1,25;</t>
  </si>
  <si>
    <t>Тариф применяется при линейной буксировке и обеспечении линейных буксиров вне акватории г. Севастополя и на расстоянии более 12 миль от порта.</t>
  </si>
  <si>
    <t>Тарифы на услуги буксиров установлены на одну из швартовных операций (швартовка судна, от швартовка судна, перетяжка судна вдоль причала на расстояние менее длины судна).</t>
  </si>
  <si>
    <t>а). в рабочие дни, субботу, воскресенье применяется повышающий коэффициент - 1,25;</t>
  </si>
  <si>
    <t>руб.*1час</t>
  </si>
  <si>
    <t>руб.*1тонну</t>
  </si>
  <si>
    <t>руб.* 1час</t>
  </si>
  <si>
    <t xml:space="preserve">   а) в рабочие дни ,субботу, воскресенье применяется повышающий коэффициент - 1,25;</t>
  </si>
  <si>
    <t>При оформление пропуска на служебный легковой транспорт сторонних организаций на срок действия 1(один) год применяется коэффициент 0,75 к расчетному тарифу на использование инфраструктуры  ГУПГС "СМП" за 12 (двенадцать месяцев)</t>
  </si>
  <si>
    <t>Стоимость                 (руб.)</t>
  </si>
  <si>
    <t>Отсчет фактически затраченного времени начинается  от  швартовки с места стоянки судна к месту оказания услуги, и до времени  возвращения судна к месту дислокации.</t>
  </si>
  <si>
    <t>2.1  Стоимость хранения экспортных грузов</t>
  </si>
  <si>
    <t>до 30 суток включительно</t>
  </si>
  <si>
    <t>от 31 до 60 суток включительно</t>
  </si>
  <si>
    <t xml:space="preserve">2.2     Стоимость хранения импортных и каботажных грузов </t>
  </si>
  <si>
    <t>до 14 суток включительно</t>
  </si>
  <si>
    <t xml:space="preserve">9.1 Использование инфраструктуры Порта сторонними организациями для 1 автомобиля  </t>
  </si>
  <si>
    <t>4. При перемещение грузов, обусловленном производственной необходимостью ГУПСГС "СМП и/или требованиями органов таможенного управления, тарифы раздела 6 на услуги внутрипортовой механизации и использование грузового транспорта применяются с учетом коэффициента - 0,7.</t>
  </si>
  <si>
    <t xml:space="preserve"> легковой автомобиль</t>
  </si>
  <si>
    <t>причалы порта (за исключением № 210; 238)</t>
  </si>
  <si>
    <t xml:space="preserve">причалы № 214; 231                     </t>
  </si>
  <si>
    <r>
      <t xml:space="preserve">031, 071 - 073, 076, 077, </t>
    </r>
    <r>
      <rPr>
        <sz val="10"/>
        <color indexed="10"/>
        <rFont val="Arial"/>
        <family val="2"/>
        <charset val="204"/>
      </rPr>
      <t xml:space="preserve">131, </t>
    </r>
    <r>
      <rPr>
        <sz val="10"/>
        <color indexed="8"/>
        <rFont val="Arial"/>
        <family val="2"/>
        <charset val="204"/>
      </rPr>
      <t>261, 451, 463, 611, 621 - 626, 631 - 635, 641, 651 - 653, 682, 692, 693 </t>
    </r>
  </si>
  <si>
    <t>Рыболовецкие суда, после завершения грузовых операций на причалах 215 обязаны освободить данные причалы в течение 12 часов. В случае перехода рыболовецких  судов после выполнения ПРР на причалы для отстоя ( в течение одних и тех же суток), оплата за отстой взимается  со следующих за грузовыми операциями суток.</t>
  </si>
  <si>
    <t xml:space="preserve">№ п/п </t>
  </si>
  <si>
    <t>Хранение на площадях открытых складов  за 1 т/сут (руб)</t>
  </si>
  <si>
    <t>Хранение на площадях блока складов за                                           1 т/сут (руб)</t>
  </si>
  <si>
    <t>Хранение на площадях металлических ангаров 1 т/сут (руб)</t>
  </si>
  <si>
    <t>от 61 до 90 суток включительно</t>
  </si>
  <si>
    <t>Хранение на площадях блока складов за 1 т/сут (руб)</t>
  </si>
  <si>
    <t>Хранение на площадях металлических ангаров  1 т/сут (руб)</t>
  </si>
  <si>
    <t>2.2.2</t>
  </si>
  <si>
    <t>Десятифутовый                     (ISO-1D) (руб)</t>
  </si>
  <si>
    <t>Двадцатифутовый (ISO-1C)                 (руб)</t>
  </si>
  <si>
    <t>Сорокафутовый                                  (ISO-1A) (руб)</t>
  </si>
  <si>
    <t>Сорокапятифутовый                                  (ISO-1A) (руб)</t>
  </si>
  <si>
    <t>от 10  до 60 суток включительно</t>
  </si>
  <si>
    <t>с 61 суток и свыше</t>
  </si>
  <si>
    <t>Тариф (руб)</t>
  </si>
  <si>
    <t xml:space="preserve"> за 1 погонный метр причальной стенки  в сутки</t>
  </si>
  <si>
    <t>Причалы, используемые для стоянки рыболовецких судов</t>
  </si>
  <si>
    <t>Тариф   за   использование   причалов   рассчитывается   за   один   погонный   метр причальной стенки в сутки и не зависит от  количества  подходов к  причалу  и количества причалов, которые были использованы одним судном в течение одних суток.</t>
  </si>
  <si>
    <t>К недоборудованным причалам №№ 115 и 138 применяется понижающий коэффициент  0,725</t>
  </si>
  <si>
    <t>При наличии возможности швартование судов осуществляется лагом к причальной стенке. При отсутствии такой возможности - вторым бортом. Швартование кормой к причальной стенке осуществляется только по согласованию с диспетчером порта.</t>
  </si>
  <si>
    <t>Тариф                                 (руб)</t>
  </si>
  <si>
    <t>за 1 сутки</t>
  </si>
  <si>
    <t xml:space="preserve">1.2  Плата за использование причалов порта при перевалке грузов силами и средствами клиентов </t>
  </si>
  <si>
    <t>1.2.4</t>
  </si>
  <si>
    <t>1.3  Аккордные ставки плат за производство погрузо-разгрузочных работ грузов требующих повышенного обеспечения техники безопасности</t>
  </si>
  <si>
    <t xml:space="preserve">1.4 Аккордные ставки плат за погрузку на суда или выгрузку из судов груженных универсальных контейнеров </t>
  </si>
  <si>
    <t>1.4.3</t>
  </si>
  <si>
    <t>1.4.4</t>
  </si>
  <si>
    <t>1.4.5</t>
  </si>
  <si>
    <t>1.4.6</t>
  </si>
  <si>
    <t>1.4.7</t>
  </si>
  <si>
    <t>1.5  Аккордная ставка  по  обеспечению погрузки/выгрузки колесной техники   во время захода и стоянки парома в порту</t>
  </si>
  <si>
    <t>1.6 Прочие услуги,  связанные с перевалкой грузов</t>
  </si>
  <si>
    <t>1.6.1</t>
  </si>
  <si>
    <t>1.6.2</t>
  </si>
  <si>
    <t>1.6.3</t>
  </si>
  <si>
    <t>1.6.4</t>
  </si>
  <si>
    <t>1.6.5</t>
  </si>
  <si>
    <t>1.6.6</t>
  </si>
  <si>
    <t>1.6.7</t>
  </si>
  <si>
    <t>1.6.8</t>
  </si>
  <si>
    <t>1.6.9</t>
  </si>
  <si>
    <t xml:space="preserve">к Приказу № 302  от 16.12.2016 г.         </t>
  </si>
  <si>
    <t>в период : май-сентябрь- 20 000; октябрь, ноябрь, март, апрель -10 000,00: декабрь, январь, февраль - 5 000,00</t>
  </si>
  <si>
    <t>Причалы по территориальному признаку перевалки грузов</t>
  </si>
  <si>
    <t>Все причалы и иные объекты инфраструктуры порта</t>
  </si>
  <si>
    <t xml:space="preserve"> При размещении плавсредств сторонних организаций на причалах порта при расчете учитывать зону безопасной стоянки плавсредства 1 (один) метр</t>
  </si>
  <si>
    <t>При проведении ремонтных работ силами судовладельцев на плавсредстве стоящем у причала, за ширину используемой площади принимать величину равную 2,5м2 за длину судна.</t>
  </si>
  <si>
    <t>8</t>
  </si>
  <si>
    <t xml:space="preserve">При использовании закрытых объектов инфраструктуры порта под сельскохозяйственные и продовольственные грузы одними сторонними организациями, возможно размещение только аналогичных грузов для других сторонних организаций на этих же объектах. При отсутствии грузов других сторонних организаций, вне зависимости от фактически занимаемой грузом площади, расчет и оплата производятся за всю полезную площадь закрытого объекта. </t>
  </si>
  <si>
    <t>Неполные сутки считаются как полные сутки</t>
  </si>
  <si>
    <t>Предельный срок использования объектов инфраструктуры  не должен превышать  90 суток, после чего Порт вправе потребовать незамедлительного вывоза груза с территории Порта. В противном случае с 91 суток и до момента вывоза груза с территории Порта с владельца груза взимается плата с учетом удорожающего коэффициента 3,0.</t>
  </si>
  <si>
    <t>Порт не несет ответственность за качество и сохранность грузов, находящихся на объектах инфраструктуры.</t>
  </si>
  <si>
    <t>*Исключен прикзом №166 от 13.07.2020</t>
  </si>
  <si>
    <t>3.1  Плата за использование причалов для стоянки судов при выполнении грузовых операций*</t>
  </si>
  <si>
    <t>№ п/п</t>
  </si>
  <si>
    <t xml:space="preserve"> Прочие услуги</t>
  </si>
  <si>
    <t>для оказания услуг электролаборатории</t>
  </si>
  <si>
    <t>для приема ТКО V класса опасности</t>
  </si>
  <si>
    <t>10.1 Вызов специалиста порта</t>
  </si>
  <si>
    <t>Выезд специалиста из ГТ "Камышовая" в ГТ "Инкерман"</t>
  </si>
  <si>
    <t>1 услуга</t>
  </si>
  <si>
    <t>10.3 Размещение реламной (информации) продукции внутри плавсредства за 1 ед. в месяц</t>
  </si>
  <si>
    <t>10.3.1</t>
  </si>
  <si>
    <t>10.3.2</t>
  </si>
  <si>
    <t xml:space="preserve">10.4 Информационно-справочное  обслуживание </t>
  </si>
  <si>
    <t>10.4.1</t>
  </si>
  <si>
    <t>10.4.2</t>
  </si>
  <si>
    <t xml:space="preserve">10.5 Посадка, высадка или транзит  пассажиров  на причале  №143 </t>
  </si>
  <si>
    <t>10.5.1</t>
  </si>
  <si>
    <t>10.5.2</t>
  </si>
  <si>
    <t>10.5.3</t>
  </si>
  <si>
    <t>10.5.4</t>
  </si>
  <si>
    <t>10.5.5</t>
  </si>
  <si>
    <t>10.5.6</t>
  </si>
  <si>
    <t>10.6 Предоставление конференц-зала  в здании Морвокзала, пл. Нахимова,5</t>
  </si>
  <si>
    <t>10.6.1</t>
  </si>
  <si>
    <t>10.6.2</t>
  </si>
  <si>
    <t>10.6.3</t>
  </si>
  <si>
    <t>10.6.4</t>
  </si>
  <si>
    <t>10.7 Гидрографические работы</t>
  </si>
  <si>
    <t>10.7.1</t>
  </si>
  <si>
    <t>10.7.2</t>
  </si>
  <si>
    <t>10.7.3</t>
  </si>
  <si>
    <t>10.7.4</t>
  </si>
  <si>
    <t>1. к пункту 10.1.5 При перемещение грузов обусловленной производственной необходимостью ГУПГС "СМП" и/или требованиями органов таможенного управления, тарифы на услуги механизатора (докера-механизатора) комплексной бригады на погрузочно-разгрузочные работы применяются с учетом коэффициента - 0,7</t>
  </si>
  <si>
    <t>10.8.1</t>
  </si>
  <si>
    <t>10.8.2</t>
  </si>
  <si>
    <t>10.8.3</t>
  </si>
  <si>
    <t>10.8.4</t>
  </si>
  <si>
    <t>10.8.5</t>
  </si>
  <si>
    <t>10.8 Дополнительные услуги</t>
  </si>
  <si>
    <t>Услуги по ручной уборке причала № 143 для обслуживаея судна, осуществляющего круизное сообщение</t>
  </si>
  <si>
    <t>использование инфраструктуры Порта, в т.ч. пунктов пропуска, для сторонних организаций на 1 человека</t>
  </si>
  <si>
    <t>7.2.1</t>
  </si>
  <si>
    <t xml:space="preserve">Исключен прикзом от 28.12.2020 г.№  296   </t>
  </si>
  <si>
    <t>Медицинкое освидетельствование  в фельдшерском пункте</t>
  </si>
  <si>
    <t>Дополнительная диспетчеризация на причалах, используемых при осуществлении городских пассажирских перевозок</t>
  </si>
  <si>
    <t>1 сутки</t>
  </si>
  <si>
    <t>3.2  Плата за использование причалов для стоянки судов без выполнения грузовых операций</t>
  </si>
  <si>
    <t>9.2.5</t>
  </si>
  <si>
    <t>На территории прилегающей к 56 причалу</t>
  </si>
  <si>
    <t xml:space="preserve">Технологическое использование  1м2 складской/причальной площади порта для размещения производственных средств клиентов, участвующих в процессе по перевалке грузов  </t>
  </si>
  <si>
    <t>9.2.6</t>
  </si>
  <si>
    <t>Территории Камышовое шоссе 3</t>
  </si>
  <si>
    <t>от 15-и  до 30 суток включительно</t>
  </si>
  <si>
    <t>Грузовой автотранспорт грузоподъемностью (с учетом результатов фактического взвешивания)</t>
  </si>
  <si>
    <t>Для погрузки железобетонных конструкций, производимых на территории грузового терминала, применяется понижающий коэффициент 0,3</t>
  </si>
  <si>
    <t>При использовании субъектов хозяйствования 1м2 закрытых объектов инфраструктуры порта - контейнеров - укрытий (КПП) применяется повышащий коэффициент 3,3</t>
  </si>
  <si>
    <t>за 1 судно в месяц</t>
  </si>
  <si>
    <t>10.3.3</t>
  </si>
  <si>
    <t>10.8.6</t>
  </si>
  <si>
    <t xml:space="preserve"> 1 час</t>
  </si>
  <si>
    <t>Стоимость  размещения рекламы на ограждениях Морвокзала и прилегающей территории, за 1 кв.м.</t>
  </si>
  <si>
    <t>Усиление контроля на летний сезон</t>
  </si>
  <si>
    <t>руб. за 1м2 площади в сутки</t>
  </si>
  <si>
    <t>Причалы № 144, 143 (за искл. п.3.2.4)</t>
  </si>
  <si>
    <t>3.2.4</t>
  </si>
  <si>
    <t>Причал №143 для российских и иностранных маломерных судов, прогулоных и спортивных парусных судов при прохождении таможенного контроля</t>
  </si>
  <si>
    <t>При стоянки у причала №143 (п.3.2.4) более 4-х суток, начиная с 5-х суток, к тарифу применяется повышающий коэффициент 2,0</t>
  </si>
  <si>
    <t>Использование 1м2 закрытых объектов инфраструктуры порта*3;4;5;8</t>
  </si>
  <si>
    <t>Объекты: морского вокзала , ГТ "Инкерман", ГТ "Камышовая" и иные</t>
  </si>
  <si>
    <t>9.2.7</t>
  </si>
  <si>
    <t>На территории прилегающей к 220 причалу</t>
  </si>
  <si>
    <t>9.2.8</t>
  </si>
  <si>
    <t>Использование 1м2 закрытых объектов инфраструктуры порта</t>
  </si>
  <si>
    <t>9.2.9</t>
  </si>
  <si>
    <t>При использовании данных объектов под накопление судовой партии, сторонним организациям  предоставляется  льготный  период до 14 суток  включительно,  со  ставкой 0,00 руб. (до 01.06.2021г.)</t>
  </si>
  <si>
    <t>Для погрузки продуктов переработк зерна, (в части "Категории аккордных ставок для внешнеторговой деятельности"), применяется понижающий коэффициент 0,77 - сроком до 01.10.2021</t>
  </si>
  <si>
    <t>Тарно-штучные грузы на паллетах, биг-беги *2</t>
  </si>
  <si>
    <t>9.3 Использование инфраструктуры порта сторонними организацияи (для отстоя туристических автобусов без пассажиров)</t>
  </si>
  <si>
    <t>9.3.1</t>
  </si>
  <si>
    <t>Использование инфраструктуры Порта сторонними организациями (для отстоя туристических автобусов без пассажиров на территории порта по адресу: г. Севастополь, пл. Нахимова, 5) 1 автобус 1 час</t>
  </si>
  <si>
    <t>При расчете стоимости услуг по чсовым ставкам общее время округляется в сторону увеличения: до 0,5 часа включительно примается за 0,5 часа; более 0,5 часа за 1 час. Расчет отстоя туристических автобусов при сверхнормативном времени, применяется повышающий коэффициент 2,0</t>
  </si>
  <si>
    <t>без НДС</t>
  </si>
  <si>
    <t>с НДС</t>
  </si>
  <si>
    <t>255,83</t>
  </si>
  <si>
    <t>307,00</t>
  </si>
  <si>
    <t>420,00</t>
  </si>
  <si>
    <t>504,00</t>
  </si>
  <si>
    <t>Стоимость использования 1м2 закрытой инфраструктуры Морского вокзала для вендинговых аппаратов</t>
  </si>
  <si>
    <t>руб. за 1м2 площади в месяц</t>
  </si>
  <si>
    <t>Территория Морского вокзала</t>
  </si>
  <si>
    <t>10.2.2</t>
  </si>
  <si>
    <t>Услуга по размещению судов в зоне таможенного контроля у причала №143 на участке пункта пропуска через государственную границу.</t>
  </si>
  <si>
    <t>712,00</t>
  </si>
  <si>
    <t>За 1 судозаход</t>
  </si>
  <si>
    <t>Ед. измерения</t>
  </si>
  <si>
    <t xml:space="preserve">Использование 1м2 объектов инфраструктуры порта для размещения имущества*1;3 </t>
  </si>
  <si>
    <t>Стоимость, руб.</t>
  </si>
  <si>
    <t>1-на тонна груза    ( для тарно-штучных грузов)</t>
  </si>
  <si>
    <t>Примечания</t>
  </si>
  <si>
    <t>Стоимость (за 1м.куб. условного объема), руб.</t>
  </si>
  <si>
    <t>Тариф,                    руб.</t>
  </si>
  <si>
    <t>Стоимость за 1 час работы механизма, руб.</t>
  </si>
  <si>
    <t xml:space="preserve">Стоимость, руб.                                                   </t>
  </si>
  <si>
    <t>Стоимость с НДС, руб.</t>
  </si>
  <si>
    <t>до 50  единиц включительно,руб.</t>
  </si>
  <si>
    <t>свыше 100 едениц, руб</t>
  </si>
  <si>
    <t>Автобусы особо малого и малого класса, руб.</t>
  </si>
  <si>
    <t>Автобусы среднего, большого и особо большого класса, руб.</t>
  </si>
  <si>
    <t xml:space="preserve"> - суда, осуществляющие круизное сообщение ;               -  суда, выполняющие рейсы загранплавания;                                                                  -  суда под иностранным флагом.</t>
  </si>
  <si>
    <t>с изменениями от 05.07.2021 г. Приказ ГУПГС "СМП" № 133</t>
  </si>
  <si>
    <t>10.8.7</t>
  </si>
  <si>
    <t>Использование крановых весов КВ-20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</si>
</sst>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_ ;\-#,##0.00\ "/>
  </numFmts>
  <fonts count="32" x14ac:knownFonts="1">
    <font>
      <sz val="11"/>
      <color theme="1"/>
      <name val="Calibri"/>
      <family val="2"/>
      <charset val="204"/>
      <scheme val="minor"/>
    </font>
    <font>
      <sz val="10"/>
      <color indexed="8"/>
      <name val="Arial"/>
      <family val="2"/>
      <charset val="204"/>
    </font>
    <font>
      <b/>
      <sz val="10"/>
      <color indexed="8"/>
      <name val="Arial"/>
      <family val="2"/>
      <charset val="204"/>
    </font>
    <font>
      <b/>
      <sz val="10"/>
      <name val="Arial"/>
      <family val="2"/>
      <charset val="204"/>
    </font>
    <font>
      <sz val="10"/>
      <name val="Arial"/>
      <family val="2"/>
      <charset val="204"/>
    </font>
    <font>
      <b/>
      <sz val="10"/>
      <color indexed="9"/>
      <name val="Arial"/>
      <family val="2"/>
      <charset val="204"/>
    </font>
    <font>
      <b/>
      <u/>
      <sz val="10"/>
      <name val="Arial"/>
      <family val="2"/>
      <charset val="204"/>
    </font>
    <font>
      <sz val="10"/>
      <name val="Arial Cyr"/>
      <charset val="204"/>
    </font>
    <font>
      <b/>
      <sz val="10"/>
      <color indexed="8"/>
      <name val="Arial Cyr"/>
      <charset val="204"/>
    </font>
    <font>
      <sz val="8"/>
      <name val="Arial"/>
      <family val="2"/>
    </font>
    <font>
      <sz val="11"/>
      <color indexed="8"/>
      <name val="Calibri"/>
      <family val="2"/>
      <charset val="204"/>
    </font>
    <font>
      <sz val="10"/>
      <color indexed="9"/>
      <name val="Arial"/>
      <family val="2"/>
      <charset val="204"/>
    </font>
    <font>
      <sz val="10"/>
      <color theme="1"/>
      <name val="Arial"/>
      <family val="2"/>
      <charset val="204"/>
    </font>
    <font>
      <vertAlign val="superscript"/>
      <sz val="10"/>
      <color indexed="8"/>
      <name val="Arial"/>
      <family val="2"/>
      <charset val="204"/>
    </font>
    <font>
      <sz val="10"/>
      <color indexed="8"/>
      <name val="Arial Cyr"/>
      <charset val="204"/>
    </font>
    <font>
      <sz val="10"/>
      <name val="Calibri"/>
      <family val="2"/>
      <charset val="204"/>
    </font>
    <font>
      <sz val="10"/>
      <color theme="1"/>
      <name val="Calibri"/>
      <family val="2"/>
      <charset val="204"/>
      <scheme val="minor"/>
    </font>
    <font>
      <vertAlign val="superscript"/>
      <sz val="10"/>
      <name val="Arial"/>
      <family val="2"/>
      <charset val="204"/>
    </font>
    <font>
      <sz val="10"/>
      <color indexed="10"/>
      <name val="Arial"/>
      <family val="2"/>
      <charset val="204"/>
    </font>
    <font>
      <b/>
      <sz val="10"/>
      <name val="Arial Cyr"/>
      <charset val="204"/>
    </font>
    <font>
      <b/>
      <sz val="10"/>
      <color indexed="8"/>
      <name val="Calibri"/>
      <family val="2"/>
      <charset val="204"/>
    </font>
    <font>
      <b/>
      <sz val="12"/>
      <color indexed="8"/>
      <name val="Times New Roman"/>
      <family val="1"/>
      <charset val="204"/>
    </font>
    <font>
      <sz val="10"/>
      <color theme="1"/>
      <name val="Times New Roman"/>
      <family val="1"/>
      <charset val="204"/>
    </font>
    <font>
      <sz val="10"/>
      <color indexed="8"/>
      <name val="Times New Roman"/>
      <family val="1"/>
      <charset val="204"/>
    </font>
    <font>
      <sz val="10"/>
      <color rgb="FF000000"/>
      <name val="Times New Roman"/>
      <family val="1"/>
      <charset val="204"/>
    </font>
    <font>
      <b/>
      <sz val="12"/>
      <color indexed="8"/>
      <name val="Arial"/>
      <family val="2"/>
      <charset val="204"/>
    </font>
    <font>
      <b/>
      <sz val="11"/>
      <color indexed="8"/>
      <name val="Arial"/>
      <family val="2"/>
      <charset val="204"/>
    </font>
    <font>
      <sz val="11"/>
      <color indexed="8"/>
      <name val="Times New Roman"/>
      <family val="1"/>
      <charset val="204"/>
    </font>
    <font>
      <sz val="11"/>
      <name val="Times New Roman"/>
      <family val="1"/>
      <charset val="204"/>
    </font>
    <font>
      <sz val="11"/>
      <color indexed="8"/>
      <name val="Arial"/>
      <family val="2"/>
      <charset val="204"/>
    </font>
    <font>
      <sz val="9"/>
      <color indexed="8"/>
      <name val="Arial"/>
      <family val="2"/>
      <charset val="204"/>
    </font>
    <font>
      <sz val="9"/>
      <color indexed="8"/>
      <name val="Arial Cyr"/>
      <charset val="204"/>
    </font>
  </fonts>
  <fills count="6">
    <fill>
      <patternFill patternType="none"/>
    </fill>
    <fill>
      <patternFill patternType="gray125"/>
    </fill>
    <fill>
      <patternFill patternType="solid">
        <fgColor indexed="9"/>
        <bgColor indexed="8"/>
      </patternFill>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23">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medium">
        <color indexed="64"/>
      </left>
      <right/>
      <top style="thin">
        <color indexed="64"/>
      </top>
      <bottom/>
      <diagonal/>
    </border>
    <border>
      <left/>
      <right/>
      <top/>
      <bottom style="thin">
        <color indexed="64"/>
      </bottom>
      <diagonal/>
    </border>
    <border>
      <left/>
      <right style="medium">
        <color indexed="64"/>
      </right>
      <top/>
      <bottom style="thin">
        <color indexed="64"/>
      </bottom>
      <diagonal/>
    </border>
  </borders>
  <cellStyleXfs count="5">
    <xf numFmtId="0" fontId="0" fillId="0" borderId="0"/>
    <xf numFmtId="0" fontId="7" fillId="0" borderId="0"/>
    <xf numFmtId="0" fontId="9" fillId="0" borderId="0"/>
    <xf numFmtId="0" fontId="10" fillId="0" borderId="0"/>
    <xf numFmtId="0" fontId="7" fillId="0" borderId="0"/>
  </cellStyleXfs>
  <cellXfs count="471">
    <xf numFmtId="0" fontId="0" fillId="0" borderId="0" xfId="0"/>
    <xf numFmtId="49" fontId="1" fillId="0" borderId="0" xfId="0" applyNumberFormat="1"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0" xfId="0" applyFont="1" applyFill="1" applyBorder="1" applyAlignment="1"/>
    <xf numFmtId="49" fontId="1" fillId="0" borderId="2" xfId="0" applyNumberFormat="1" applyFont="1" applyFill="1" applyBorder="1" applyAlignment="1">
      <alignment horizontal="center" vertical="center" wrapText="1"/>
    </xf>
    <xf numFmtId="0" fontId="2" fillId="0" borderId="0" xfId="0" applyFont="1" applyFill="1" applyBorder="1" applyAlignment="1">
      <alignment vertical="center"/>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2" fillId="0" borderId="0" xfId="0" applyFont="1" applyFill="1" applyBorder="1" applyAlignment="1">
      <alignment horizontal="justify"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49" fontId="2" fillId="0" borderId="0" xfId="0" applyNumberFormat="1" applyFont="1" applyFill="1" applyBorder="1" applyAlignment="1">
      <alignment vertical="center"/>
    </xf>
    <xf numFmtId="4" fontId="2" fillId="0" borderId="0" xfId="0" applyNumberFormat="1" applyFont="1" applyFill="1" applyBorder="1" applyAlignment="1">
      <alignment horizontal="center" vertical="center" wrapText="1"/>
    </xf>
    <xf numFmtId="0" fontId="1" fillId="0" borderId="0" xfId="0" applyFont="1" applyFill="1" applyBorder="1"/>
    <xf numFmtId="0" fontId="3" fillId="0" borderId="0" xfId="0" applyFont="1" applyFill="1" applyBorder="1" applyAlignment="1">
      <alignment vertical="center"/>
    </xf>
    <xf numFmtId="0" fontId="3" fillId="0" borderId="0" xfId="0" applyFont="1" applyFill="1" applyBorder="1" applyAlignment="1">
      <alignment vertical="center" wrapText="1"/>
    </xf>
    <xf numFmtId="0" fontId="1" fillId="0" borderId="0" xfId="0" applyFont="1" applyFill="1" applyBorder="1" applyAlignment="1">
      <alignment horizontal="right"/>
    </xf>
    <xf numFmtId="49" fontId="3"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Border="1" applyAlignment="1">
      <alignment vertical="center"/>
    </xf>
    <xf numFmtId="49" fontId="5" fillId="0" borderId="0" xfId="0" applyNumberFormat="1" applyFont="1" applyFill="1" applyBorder="1" applyAlignment="1">
      <alignment horizontal="center" vertical="center"/>
    </xf>
    <xf numFmtId="0" fontId="0" fillId="0" borderId="0" xfId="0" applyFill="1"/>
    <xf numFmtId="4" fontId="2" fillId="0" borderId="0" xfId="0" applyNumberFormat="1" applyFont="1" applyFill="1" applyBorder="1" applyAlignment="1">
      <alignment horizontal="center" vertical="center"/>
    </xf>
    <xf numFmtId="0" fontId="6" fillId="0" borderId="0" xfId="0" applyFont="1" applyFill="1" applyBorder="1" applyAlignment="1">
      <alignment vertical="center" wrapText="1"/>
    </xf>
    <xf numFmtId="49" fontId="4" fillId="0" borderId="0" xfId="0" applyNumberFormat="1" applyFont="1" applyAlignment="1">
      <alignment horizontal="center" vertical="top"/>
    </xf>
    <xf numFmtId="49" fontId="4" fillId="0" borderId="0" xfId="0" applyNumberFormat="1" applyFont="1" applyAlignment="1">
      <alignment horizontal="center" vertical="center"/>
    </xf>
    <xf numFmtId="49" fontId="4" fillId="0" borderId="0" xfId="0" applyNumberFormat="1" applyFont="1" applyFill="1" applyBorder="1" applyAlignment="1">
      <alignment vertical="center"/>
    </xf>
    <xf numFmtId="0" fontId="4" fillId="0" borderId="0" xfId="0" applyFont="1" applyFill="1" applyBorder="1" applyAlignment="1">
      <alignment horizontal="right"/>
    </xf>
    <xf numFmtId="0" fontId="4" fillId="0" borderId="0" xfId="0" applyFont="1" applyFill="1" applyBorder="1"/>
    <xf numFmtId="0" fontId="2" fillId="0" borderId="0" xfId="0" applyFont="1" applyFill="1" applyBorder="1" applyAlignment="1">
      <alignment vertical="top" wrapText="1"/>
    </xf>
    <xf numFmtId="0" fontId="1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justify" vertical="center"/>
    </xf>
    <xf numFmtId="164" fontId="1" fillId="0" borderId="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4" fontId="1" fillId="0" borderId="0" xfId="1" applyNumberFormat="1" applyFont="1" applyFill="1" applyBorder="1" applyAlignment="1">
      <alignment horizontal="center" vertical="center" wrapText="1"/>
    </xf>
    <xf numFmtId="0" fontId="2" fillId="0" borderId="17" xfId="3" applyFont="1" applyFill="1" applyBorder="1" applyAlignment="1">
      <alignment horizontal="center" vertical="center"/>
    </xf>
    <xf numFmtId="4" fontId="2" fillId="0" borderId="17" xfId="3" applyNumberFormat="1" applyFont="1" applyFill="1" applyBorder="1" applyAlignment="1">
      <alignment horizontal="center" vertical="center"/>
    </xf>
    <xf numFmtId="4" fontId="8" fillId="0" borderId="17" xfId="4" applyNumberFormat="1" applyFont="1" applyFill="1" applyBorder="1" applyAlignment="1">
      <alignment horizontal="center" vertical="center"/>
    </xf>
    <xf numFmtId="0" fontId="2" fillId="0" borderId="2" xfId="0" applyFont="1" applyFill="1" applyBorder="1" applyAlignment="1">
      <alignment horizontal="center" vertical="center" wrapText="1"/>
    </xf>
    <xf numFmtId="0" fontId="1" fillId="0" borderId="6" xfId="0" applyFont="1" applyFill="1" applyBorder="1" applyAlignment="1">
      <alignment vertical="center" wrapText="1"/>
    </xf>
    <xf numFmtId="4" fontId="1" fillId="0" borderId="6" xfId="0" applyNumberFormat="1" applyFont="1" applyFill="1" applyBorder="1" applyAlignment="1">
      <alignment horizontal="center" vertical="center" wrapText="1"/>
    </xf>
    <xf numFmtId="0" fontId="1" fillId="0" borderId="2" xfId="0" applyFont="1" applyFill="1" applyBorder="1" applyAlignment="1">
      <alignment vertical="center" wrapText="1"/>
    </xf>
    <xf numFmtId="49" fontId="1" fillId="0" borderId="2"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 fontId="1" fillId="0" borderId="3" xfId="0" applyNumberFormat="1"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1" fontId="1" fillId="0" borderId="2" xfId="0" applyNumberFormat="1" applyFont="1" applyFill="1" applyBorder="1" applyAlignment="1">
      <alignment horizontal="center" vertical="center"/>
    </xf>
    <xf numFmtId="1"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xf>
    <xf numFmtId="0" fontId="1" fillId="0" borderId="2" xfId="0" applyFont="1" applyFill="1" applyBorder="1" applyAlignment="1">
      <alignment vertical="center"/>
    </xf>
    <xf numFmtId="165" fontId="1" fillId="0"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4" fontId="4" fillId="3" borderId="2"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 fontId="1" fillId="0" borderId="4"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4" fontId="4" fillId="0" borderId="2" xfId="1"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2" fontId="1" fillId="0" borderId="3" xfId="0" applyNumberFormat="1" applyFont="1" applyFill="1" applyBorder="1" applyAlignment="1">
      <alignment horizontal="center" vertical="center" wrapText="1"/>
    </xf>
    <xf numFmtId="2" fontId="1" fillId="0" borderId="2" xfId="0" applyNumberFormat="1" applyFont="1" applyFill="1" applyBorder="1" applyAlignment="1">
      <alignment horizontal="center" vertical="center" wrapText="1"/>
    </xf>
    <xf numFmtId="0" fontId="1" fillId="0" borderId="13" xfId="3" applyFont="1" applyFill="1" applyBorder="1" applyAlignment="1">
      <alignment horizontal="center" vertical="center"/>
    </xf>
    <xf numFmtId="49" fontId="1" fillId="0" borderId="15"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 fontId="1" fillId="0" borderId="9"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xf>
    <xf numFmtId="0" fontId="1" fillId="0" borderId="2" xfId="3" applyFont="1" applyFill="1" applyBorder="1" applyAlignment="1">
      <alignment horizontal="center" vertical="center" wrapText="1"/>
    </xf>
    <xf numFmtId="49" fontId="1" fillId="0" borderId="7" xfId="0" applyNumberFormat="1" applyFont="1" applyFill="1" applyBorder="1" applyAlignment="1">
      <alignment horizontal="center" vertical="top" wrapText="1"/>
    </xf>
    <xf numFmtId="49" fontId="1" fillId="0" borderId="4" xfId="0" applyNumberFormat="1" applyFont="1" applyFill="1" applyBorder="1" applyAlignment="1">
      <alignment horizontal="center" vertical="top" wrapText="1"/>
    </xf>
    <xf numFmtId="0" fontId="1" fillId="0" borderId="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left" vertical="center" wrapText="1"/>
    </xf>
    <xf numFmtId="49" fontId="1" fillId="0" borderId="2" xfId="0" applyNumberFormat="1" applyFont="1" applyFill="1" applyBorder="1" applyAlignment="1">
      <alignment horizontal="center" vertical="top" wrapText="1"/>
    </xf>
    <xf numFmtId="0" fontId="1"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4" fontId="1" fillId="0" borderId="2"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4" fontId="1" fillId="0" borderId="2"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wrapText="1"/>
    </xf>
    <xf numFmtId="0" fontId="4" fillId="0" borderId="0" xfId="0" applyFont="1" applyBorder="1" applyAlignment="1">
      <alignment vertical="center"/>
    </xf>
    <xf numFmtId="0" fontId="4" fillId="0" borderId="0" xfId="0" applyFont="1" applyAlignment="1">
      <alignment horizontal="left" vertical="center" wrapText="1"/>
    </xf>
    <xf numFmtId="0" fontId="4" fillId="0" borderId="0" xfId="0" applyFont="1" applyFill="1" applyBorder="1" applyAlignment="1">
      <alignment vertical="center"/>
    </xf>
    <xf numFmtId="0" fontId="4" fillId="0" borderId="4" xfId="0" applyFont="1" applyFill="1" applyBorder="1" applyAlignment="1">
      <alignment horizontal="center" vertical="center" wrapText="1"/>
    </xf>
    <xf numFmtId="4" fontId="4" fillId="3" borderId="4" xfId="0" applyNumberFormat="1" applyFont="1" applyFill="1" applyBorder="1" applyAlignment="1">
      <alignment horizontal="center" vertical="center"/>
    </xf>
    <xf numFmtId="4" fontId="1" fillId="0" borderId="2" xfId="1" applyNumberFormat="1" applyFont="1" applyFill="1" applyBorder="1" applyAlignment="1">
      <alignment horizontal="center" vertical="center" wrapText="1"/>
    </xf>
    <xf numFmtId="4" fontId="2" fillId="0" borderId="0" xfId="0" applyNumberFormat="1" applyFont="1" applyFill="1" applyBorder="1" applyAlignment="1">
      <alignment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0" fontId="16" fillId="0" borderId="0" xfId="0" applyFont="1" applyFill="1"/>
    <xf numFmtId="0" fontId="15" fillId="0" borderId="0" xfId="0" applyFont="1" applyFill="1"/>
    <xf numFmtId="0" fontId="16" fillId="0" borderId="0" xfId="0" applyFont="1" applyFill="1" applyAlignment="1">
      <alignment vertical="center"/>
    </xf>
    <xf numFmtId="0" fontId="15" fillId="0" borderId="0" xfId="0" applyFont="1" applyFill="1" applyAlignment="1">
      <alignment vertical="center"/>
    </xf>
    <xf numFmtId="0" fontId="16" fillId="0" borderId="0" xfId="0" applyFont="1" applyFill="1" applyAlignment="1">
      <alignment horizontal="center" vertical="center"/>
    </xf>
    <xf numFmtId="49" fontId="2" fillId="0" borderId="0" xfId="0" applyNumberFormat="1" applyFont="1" applyFill="1" applyBorder="1" applyAlignment="1">
      <alignment horizontal="center" vertical="center" wrapText="1"/>
    </xf>
    <xf numFmtId="4" fontId="2" fillId="0" borderId="0" xfId="1" applyNumberFormat="1" applyFont="1" applyFill="1" applyBorder="1" applyAlignment="1">
      <alignment horizontal="center" vertical="center" wrapText="1"/>
    </xf>
    <xf numFmtId="0" fontId="20" fillId="0" borderId="0" xfId="0" applyFont="1" applyFill="1" applyBorder="1" applyAlignment="1"/>
    <xf numFmtId="0" fontId="16" fillId="0" borderId="0" xfId="0" applyFont="1" applyFill="1" applyBorder="1" applyAlignment="1">
      <alignment wrapText="1"/>
    </xf>
    <xf numFmtId="0" fontId="1" fillId="0" borderId="9" xfId="0"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22" fillId="0" borderId="0" xfId="0" applyFont="1"/>
    <xf numFmtId="0" fontId="23" fillId="0" borderId="2" xfId="0" applyFont="1" applyFill="1" applyBorder="1" applyAlignment="1">
      <alignment horizontal="center" vertical="center"/>
    </xf>
    <xf numFmtId="0" fontId="23" fillId="0" borderId="2" xfId="0" applyFont="1" applyFill="1" applyBorder="1" applyAlignment="1">
      <alignment horizontal="left" vertical="center"/>
    </xf>
    <xf numFmtId="0" fontId="23" fillId="0" borderId="2" xfId="0" applyFont="1" applyFill="1" applyBorder="1" applyAlignment="1">
      <alignment horizontal="center" vertical="top" wrapText="1"/>
    </xf>
    <xf numFmtId="49" fontId="23" fillId="0" borderId="2" xfId="0" applyNumberFormat="1" applyFont="1" applyFill="1" applyBorder="1" applyAlignment="1">
      <alignment horizontal="center" vertical="center"/>
    </xf>
    <xf numFmtId="0" fontId="23" fillId="0" borderId="2" xfId="0" applyFont="1" applyFill="1" applyBorder="1" applyAlignment="1">
      <alignment horizontal="center" vertical="center" wrapText="1"/>
    </xf>
    <xf numFmtId="2" fontId="23" fillId="0" borderId="2" xfId="0" applyNumberFormat="1" applyFont="1" applyFill="1" applyBorder="1" applyAlignment="1">
      <alignment horizontal="center" vertical="center"/>
    </xf>
    <xf numFmtId="0" fontId="24" fillId="0" borderId="0" xfId="0" applyFont="1" applyAlignment="1">
      <alignment vertical="center"/>
    </xf>
    <xf numFmtId="0" fontId="22" fillId="0" borderId="0" xfId="0" applyFont="1" applyAlignment="1">
      <alignment vertical="center"/>
    </xf>
    <xf numFmtId="0" fontId="22" fillId="0" borderId="2" xfId="0" applyFont="1" applyBorder="1" applyAlignment="1">
      <alignment horizontal="center" vertical="center"/>
    </xf>
    <xf numFmtId="0" fontId="23" fillId="0" borderId="0" xfId="0" applyFont="1" applyFill="1" applyBorder="1" applyAlignment="1">
      <alignment horizontal="center" vertical="center"/>
    </xf>
    <xf numFmtId="4" fontId="23" fillId="0" borderId="2" xfId="0" applyNumberFormat="1" applyFont="1" applyFill="1" applyBorder="1" applyAlignment="1">
      <alignment horizontal="center" vertical="center" wrapText="1"/>
    </xf>
    <xf numFmtId="0" fontId="23" fillId="0" borderId="2" xfId="0" applyFont="1" applyFill="1" applyBorder="1" applyAlignment="1">
      <alignment vertical="center" wrapText="1"/>
    </xf>
    <xf numFmtId="4" fontId="1" fillId="0" borderId="10" xfId="0" applyNumberFormat="1" applyFont="1" applyFill="1" applyBorder="1" applyAlignment="1">
      <alignment horizontal="center" vertical="center" wrapText="1"/>
    </xf>
    <xf numFmtId="0" fontId="1" fillId="0" borderId="9" xfId="0" applyFont="1" applyFill="1" applyBorder="1" applyAlignment="1">
      <alignment vertical="center" wrapText="1"/>
    </xf>
    <xf numFmtId="49" fontId="7" fillId="3" borderId="1"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0" xfId="0" applyFont="1" applyFill="1" applyBorder="1" applyAlignment="1">
      <alignment horizontal="center" vertical="center"/>
    </xf>
    <xf numFmtId="4"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2" fontId="1" fillId="0" borderId="2" xfId="3" applyNumberFormat="1" applyFont="1" applyFill="1" applyBorder="1" applyAlignment="1">
      <alignment horizontal="center" vertical="center"/>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0" fontId="1" fillId="0" borderId="0" xfId="0" applyFont="1" applyFill="1" applyBorder="1" applyAlignment="1">
      <alignment horizontal="center" vertical="center"/>
    </xf>
    <xf numFmtId="49" fontId="23" fillId="0" borderId="2" xfId="0" applyNumberFormat="1" applyFont="1" applyFill="1" applyBorder="1" applyAlignment="1">
      <alignment horizontal="center" vertical="top" wrapText="1"/>
    </xf>
    <xf numFmtId="0" fontId="1" fillId="0" borderId="2" xfId="3"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23" fillId="0" borderId="0" xfId="0" applyNumberFormat="1" applyFont="1" applyFill="1" applyBorder="1" applyAlignment="1">
      <alignment horizontal="center" vertical="center"/>
    </xf>
    <xf numFmtId="0" fontId="23" fillId="0" borderId="0" xfId="0" applyFont="1" applyFill="1" applyBorder="1" applyAlignment="1">
      <alignment vertical="center"/>
    </xf>
    <xf numFmtId="49" fontId="27" fillId="0" borderId="2" xfId="0" applyNumberFormat="1" applyFont="1" applyFill="1" applyBorder="1" applyAlignment="1">
      <alignment horizontal="center" vertical="top" wrapText="1"/>
    </xf>
    <xf numFmtId="0" fontId="27" fillId="0" borderId="2" xfId="0" applyFont="1" applyFill="1" applyBorder="1" applyAlignment="1">
      <alignment horizontal="center" vertical="center"/>
    </xf>
    <xf numFmtId="49" fontId="27" fillId="0" borderId="2" xfId="0" applyNumberFormat="1" applyFont="1" applyFill="1" applyBorder="1" applyAlignment="1">
      <alignment horizontal="center" vertical="center"/>
    </xf>
    <xf numFmtId="4" fontId="27" fillId="0" borderId="2" xfId="0" applyNumberFormat="1" applyFont="1" applyFill="1" applyBorder="1" applyAlignment="1">
      <alignment horizontal="center" vertical="center" wrapText="1"/>
    </xf>
    <xf numFmtId="0" fontId="22" fillId="0" borderId="0" xfId="0" applyFont="1" applyAlignment="1">
      <alignment horizontal="left"/>
    </xf>
    <xf numFmtId="0" fontId="1" fillId="0" borderId="2" xfId="3" applyFont="1" applyFill="1" applyBorder="1" applyAlignment="1">
      <alignment horizontal="center" vertical="center" wrapText="1"/>
    </xf>
    <xf numFmtId="4" fontId="1" fillId="0" borderId="2" xfId="3" applyNumberFormat="1" applyFont="1" applyFill="1" applyBorder="1" applyAlignment="1">
      <alignment horizontal="center" vertical="center"/>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49" fontId="1" fillId="0" borderId="9"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6" xfId="3"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justify" wrapText="1"/>
    </xf>
    <xf numFmtId="0" fontId="0" fillId="0" borderId="0" xfId="0" applyFill="1" applyAlignment="1">
      <alignment vertical="justify"/>
    </xf>
    <xf numFmtId="49" fontId="1" fillId="0" borderId="0" xfId="0" applyNumberFormat="1" applyFont="1" applyFill="1" applyBorder="1" applyAlignment="1">
      <alignment vertical="center" wrapText="1"/>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left" vertical="center" wrapText="1"/>
    </xf>
    <xf numFmtId="49" fontId="2" fillId="0" borderId="0"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Border="1" applyAlignment="1">
      <alignment vertical="center"/>
    </xf>
    <xf numFmtId="0" fontId="1" fillId="0" borderId="0" xfId="0" applyFont="1" applyFill="1" applyBorder="1" applyAlignment="1">
      <alignment horizontal="left" vertical="center"/>
    </xf>
    <xf numFmtId="0" fontId="12" fillId="0" borderId="0" xfId="0" applyFont="1" applyFill="1" applyBorder="1" applyAlignment="1">
      <alignment horizontal="left" wrapText="1"/>
    </xf>
    <xf numFmtId="0" fontId="1" fillId="0" borderId="2" xfId="0" applyFont="1" applyFill="1" applyBorder="1" applyAlignment="1">
      <alignment horizontal="center" vertical="center" wrapText="1"/>
    </xf>
    <xf numFmtId="0" fontId="4"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wrapText="1" shrinkToFit="1" readingOrder="1"/>
    </xf>
    <xf numFmtId="0" fontId="1" fillId="0" borderId="0" xfId="3" applyFont="1" applyFill="1" applyBorder="1" applyAlignment="1">
      <alignment horizontal="left" vertical="center" wrapText="1"/>
    </xf>
    <xf numFmtId="0" fontId="2" fillId="0" borderId="0" xfId="0" applyFont="1" applyFill="1" applyBorder="1" applyAlignment="1" applyProtection="1">
      <alignment horizontal="center" vertical="center"/>
      <protection locked="0"/>
    </xf>
    <xf numFmtId="0" fontId="1" fillId="0" borderId="2" xfId="3"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0" xfId="0" applyFont="1" applyFill="1" applyBorder="1" applyAlignment="1">
      <alignment horizontal="center"/>
    </xf>
    <xf numFmtId="4" fontId="1" fillId="0" borderId="4" xfId="0" applyNumberFormat="1" applyFont="1" applyFill="1" applyBorder="1" applyAlignment="1">
      <alignment horizontal="center" vertical="center"/>
    </xf>
    <xf numFmtId="0" fontId="19" fillId="0" borderId="0" xfId="0" applyFont="1" applyFill="1" applyAlignment="1">
      <alignment horizontal="center" vertical="center" wrapText="1"/>
    </xf>
    <xf numFmtId="0" fontId="15" fillId="0" borderId="0" xfId="0" applyFont="1" applyFill="1" applyAlignment="1"/>
    <xf numFmtId="0" fontId="7" fillId="0" borderId="2"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6" fillId="0" borderId="0" xfId="0" applyFont="1" applyFill="1" applyAlignment="1">
      <alignment vertical="center" wrapText="1"/>
    </xf>
    <xf numFmtId="0" fontId="19" fillId="0" borderId="0" xfId="0" applyFont="1" applyFill="1" applyAlignment="1">
      <alignment horizontal="center"/>
    </xf>
    <xf numFmtId="49" fontId="1" fillId="0" borderId="9" xfId="0" applyNumberFormat="1" applyFont="1" applyFill="1" applyBorder="1" applyAlignment="1">
      <alignment horizontal="center" vertical="center" wrapText="1"/>
    </xf>
    <xf numFmtId="0" fontId="1" fillId="0" borderId="16" xfId="0" applyFont="1" applyFill="1" applyBorder="1" applyAlignment="1">
      <alignment horizontal="center" vertical="center" wrapText="1"/>
    </xf>
    <xf numFmtId="0" fontId="24" fillId="0" borderId="0" xfId="0" applyFont="1" applyAlignment="1">
      <alignment horizontal="left" vertical="center" wrapText="1"/>
    </xf>
    <xf numFmtId="0" fontId="24" fillId="4" borderId="0" xfId="0" applyFont="1" applyFill="1" applyAlignment="1">
      <alignment horizontal="left" vertical="center" wrapText="1"/>
    </xf>
    <xf numFmtId="4"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wrapText="1"/>
    </xf>
    <xf numFmtId="0" fontId="21" fillId="0" borderId="0" xfId="0" applyFont="1" applyFill="1" applyBorder="1" applyAlignment="1">
      <alignment horizontal="center" vertical="center"/>
    </xf>
    <xf numFmtId="0" fontId="1" fillId="0" borderId="21" xfId="0" applyFont="1" applyFill="1" applyBorder="1" applyAlignment="1">
      <alignment horizontal="center"/>
    </xf>
    <xf numFmtId="49" fontId="21" fillId="0" borderId="0" xfId="0" applyNumberFormat="1" applyFont="1" applyFill="1" applyBorder="1" applyAlignment="1">
      <alignment horizontal="center" vertical="center"/>
    </xf>
    <xf numFmtId="0" fontId="1" fillId="0" borderId="0" xfId="0" applyFont="1" applyFill="1" applyBorder="1" applyAlignment="1">
      <alignment horizontal="center"/>
    </xf>
    <xf numFmtId="0" fontId="1" fillId="0" borderId="0" xfId="0" applyFont="1" applyFill="1" applyBorder="1" applyAlignment="1">
      <alignment horizontal="center" vertical="center"/>
    </xf>
    <xf numFmtId="0" fontId="22" fillId="0" borderId="0" xfId="0" applyFont="1" applyAlignment="1">
      <alignment horizontal="left" vertical="center" wrapText="1"/>
    </xf>
    <xf numFmtId="0" fontId="1" fillId="0" borderId="9" xfId="0" applyFont="1" applyFill="1" applyBorder="1" applyAlignment="1">
      <alignment horizontal="center" vertical="center" wrapText="1"/>
    </xf>
    <xf numFmtId="0" fontId="21" fillId="0" borderId="0" xfId="0" applyFont="1" applyFill="1" applyBorder="1" applyAlignment="1">
      <alignment horizontal="center" vertical="center" wrapText="1"/>
    </xf>
    <xf numFmtId="2" fontId="1" fillId="0" borderId="0" xfId="0" applyNumberFormat="1" applyFont="1" applyFill="1" applyBorder="1" applyAlignment="1">
      <alignment horizontal="left" vertical="center" wrapText="1"/>
    </xf>
    <xf numFmtId="49" fontId="1" fillId="0" borderId="9"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4" fontId="1" fillId="0" borderId="0" xfId="0" applyNumberFormat="1" applyFont="1" applyFill="1" applyBorder="1" applyAlignment="1">
      <alignment horizontal="center" vertical="center" wrapText="1"/>
    </xf>
    <xf numFmtId="4" fontId="4" fillId="0" borderId="0" xfId="1" applyNumberFormat="1" applyFont="1" applyFill="1" applyBorder="1" applyAlignment="1">
      <alignment horizontal="center" vertical="center" wrapText="1"/>
    </xf>
    <xf numFmtId="4" fontId="14" fillId="0" borderId="0" xfId="0" applyNumberFormat="1" applyFont="1" applyFill="1" applyBorder="1" applyAlignment="1">
      <alignment horizontal="center" vertical="center"/>
    </xf>
    <xf numFmtId="4" fontId="14" fillId="2" borderId="0" xfId="0" applyNumberFormat="1" applyFont="1" applyFill="1" applyBorder="1" applyAlignment="1">
      <alignment horizontal="center" vertical="center"/>
    </xf>
    <xf numFmtId="0" fontId="1" fillId="5" borderId="0" xfId="0" applyFont="1" applyFill="1" applyBorder="1" applyAlignment="1">
      <alignment horizontal="center" vertical="center" wrapText="1"/>
    </xf>
    <xf numFmtId="2" fontId="1" fillId="0" borderId="0" xfId="0" applyNumberFormat="1" applyFont="1" applyFill="1" applyBorder="1" applyAlignment="1">
      <alignment horizontal="center" vertical="center" wrapText="1"/>
    </xf>
    <xf numFmtId="4" fontId="1" fillId="0" borderId="0" xfId="0" applyNumberFormat="1" applyFont="1" applyFill="1" applyBorder="1" applyAlignment="1">
      <alignment horizontal="center" vertical="center"/>
    </xf>
    <xf numFmtId="0" fontId="23" fillId="0" borderId="0" xfId="0" applyFont="1" applyFill="1" applyBorder="1" applyAlignment="1">
      <alignment horizontal="center" vertical="top" wrapText="1"/>
    </xf>
    <xf numFmtId="2" fontId="23" fillId="0" borderId="0" xfId="0" applyNumberFormat="1" applyFont="1" applyFill="1" applyBorder="1" applyAlignment="1">
      <alignment horizontal="center" vertical="center"/>
    </xf>
    <xf numFmtId="0" fontId="23" fillId="0" borderId="0" xfId="0" applyFont="1" applyFill="1" applyBorder="1" applyAlignment="1">
      <alignment horizontal="center" vertical="center" wrapText="1"/>
    </xf>
    <xf numFmtId="0" fontId="27"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65" fontId="1" fillId="0" borderId="0" xfId="0" applyNumberFormat="1" applyFont="1" applyFill="1" applyBorder="1" applyAlignment="1">
      <alignment horizontal="center" vertical="center"/>
    </xf>
    <xf numFmtId="0" fontId="15" fillId="0" borderId="0" xfId="0" applyFont="1" applyBorder="1" applyAlignment="1">
      <alignment horizontal="center" vertical="center"/>
    </xf>
    <xf numFmtId="4" fontId="4" fillId="3" borderId="0" xfId="0" applyNumberFormat="1" applyFont="1" applyFill="1" applyBorder="1" applyAlignment="1">
      <alignment horizontal="center" vertical="center"/>
    </xf>
    <xf numFmtId="3" fontId="1" fillId="0" borderId="0" xfId="0" applyNumberFormat="1" applyFont="1" applyFill="1" applyBorder="1" applyAlignment="1">
      <alignment horizontal="center" vertical="center" wrapText="1"/>
    </xf>
    <xf numFmtId="0" fontId="1" fillId="0" borderId="0" xfId="3" applyFont="1" applyFill="1" applyBorder="1" applyAlignment="1">
      <alignment horizontal="center" vertical="center" wrapText="1"/>
    </xf>
    <xf numFmtId="0" fontId="1" fillId="0" borderId="0" xfId="3" applyFont="1" applyFill="1" applyBorder="1" applyAlignment="1">
      <alignment horizontal="center" wrapText="1"/>
    </xf>
    <xf numFmtId="4" fontId="1" fillId="0" borderId="0" xfId="3" applyNumberFormat="1" applyFont="1" applyFill="1" applyBorder="1" applyAlignment="1">
      <alignment horizontal="center" vertical="center"/>
    </xf>
    <xf numFmtId="0" fontId="2" fillId="0" borderId="0" xfId="3" applyFont="1" applyFill="1" applyBorder="1" applyAlignment="1">
      <alignment horizontal="center" vertical="center" wrapText="1"/>
    </xf>
    <xf numFmtId="4" fontId="8" fillId="0" borderId="0" xfId="4" applyNumberFormat="1" applyFont="1" applyFill="1" applyBorder="1" applyAlignment="1">
      <alignment horizontal="center" vertical="center"/>
    </xf>
    <xf numFmtId="4" fontId="14" fillId="0" borderId="0" xfId="4" applyNumberFormat="1" applyFont="1" applyFill="1" applyBorder="1" applyAlignment="1">
      <alignment horizontal="center" vertical="center" wrapText="1"/>
    </xf>
    <xf numFmtId="49" fontId="29" fillId="0" borderId="0" xfId="0" applyNumberFormat="1" applyFont="1" applyFill="1" applyBorder="1" applyAlignment="1">
      <alignment horizontal="left" vertical="center" wrapText="1"/>
    </xf>
    <xf numFmtId="0" fontId="30" fillId="0" borderId="9" xfId="0"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13" xfId="0" applyNumberFormat="1" applyFont="1" applyFill="1" applyBorder="1" applyAlignment="1">
      <alignment horizontal="center" vertical="center" wrapText="1"/>
    </xf>
    <xf numFmtId="49" fontId="29" fillId="0" borderId="17" xfId="0" applyNumberFormat="1" applyFont="1" applyFill="1" applyBorder="1" applyAlignment="1">
      <alignment horizontal="left" vertical="center" wrapText="1"/>
    </xf>
    <xf numFmtId="2" fontId="1" fillId="0" borderId="0" xfId="0" applyNumberFormat="1" applyFont="1" applyFill="1" applyBorder="1" applyAlignment="1">
      <alignment horizontal="left" vertical="center" wrapText="1"/>
    </xf>
    <xf numFmtId="49" fontId="2" fillId="0" borderId="0"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justify"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4"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4"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2" xfId="3" applyFont="1" applyFill="1" applyBorder="1" applyAlignment="1">
      <alignment horizontal="center" wrapText="1"/>
    </xf>
    <xf numFmtId="4" fontId="14" fillId="0" borderId="4" xfId="0" applyNumberFormat="1" applyFont="1" applyFill="1" applyBorder="1" applyAlignment="1">
      <alignment horizontal="center" vertical="center"/>
    </xf>
    <xf numFmtId="4" fontId="14" fillId="0" borderId="13" xfId="0" applyNumberFormat="1" applyFont="1" applyFill="1" applyBorder="1" applyAlignment="1">
      <alignment horizontal="center" vertical="center"/>
    </xf>
    <xf numFmtId="4" fontId="14" fillId="2" borderId="4" xfId="0" applyNumberFormat="1" applyFont="1" applyFill="1" applyBorder="1" applyAlignment="1">
      <alignment horizontal="center" vertical="center"/>
    </xf>
    <xf numFmtId="4" fontId="14" fillId="2" borderId="13" xfId="0" applyNumberFormat="1"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Border="1" applyAlignment="1">
      <alignment vertical="center"/>
    </xf>
    <xf numFmtId="0" fontId="1" fillId="0" borderId="0" xfId="0" applyFont="1" applyFill="1" applyBorder="1" applyAlignment="1">
      <alignment horizontal="left" vertical="center"/>
    </xf>
    <xf numFmtId="0" fontId="12" fillId="0" borderId="0" xfId="0" applyFont="1" applyFill="1" applyBorder="1" applyAlignment="1">
      <alignment horizontal="left" wrapText="1"/>
    </xf>
    <xf numFmtId="49" fontId="1" fillId="0" borderId="20" xfId="0" applyNumberFormat="1" applyFont="1" applyFill="1" applyBorder="1" applyAlignment="1">
      <alignment horizontal="left" vertical="center"/>
    </xf>
    <xf numFmtId="49" fontId="1" fillId="0" borderId="17" xfId="0" applyNumberFormat="1" applyFont="1" applyFill="1" applyBorder="1" applyAlignment="1">
      <alignment horizontal="left" vertical="center"/>
    </xf>
    <xf numFmtId="49" fontId="2" fillId="0" borderId="17" xfId="0" applyNumberFormat="1" applyFont="1" applyFill="1" applyBorder="1" applyAlignment="1">
      <alignment horizontal="center" vertical="center" wrapText="1"/>
    </xf>
    <xf numFmtId="49" fontId="1" fillId="0" borderId="17" xfId="0" applyNumberFormat="1" applyFont="1" applyFill="1" applyBorder="1" applyAlignment="1">
      <alignment horizontal="center" vertical="center" wrapText="1"/>
    </xf>
    <xf numFmtId="0" fontId="8" fillId="0" borderId="16"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2" xfId="0" applyFont="1" applyFill="1" applyBorder="1" applyAlignment="1">
      <alignment horizontal="center" vertical="center"/>
    </xf>
    <xf numFmtId="0" fontId="8" fillId="0" borderId="21" xfId="0" applyFont="1" applyFill="1" applyBorder="1" applyAlignment="1">
      <alignment horizontal="center" vertical="center" wrapText="1"/>
    </xf>
    <xf numFmtId="0" fontId="4" fillId="0" borderId="0" xfId="0" applyFont="1" applyFill="1" applyBorder="1" applyAlignment="1">
      <alignment vertical="center"/>
    </xf>
    <xf numFmtId="0" fontId="8" fillId="0" borderId="0" xfId="0" applyFont="1" applyFill="1" applyBorder="1" applyAlignment="1">
      <alignment horizontal="center" vertical="center"/>
    </xf>
    <xf numFmtId="0" fontId="1" fillId="5" borderId="4"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 fillId="0" borderId="0" xfId="3" applyFont="1" applyFill="1" applyBorder="1" applyAlignment="1">
      <alignment horizontal="left" vertical="center" wrapText="1"/>
    </xf>
    <xf numFmtId="0" fontId="2" fillId="0" borderId="0" xfId="0" applyFont="1" applyFill="1" applyBorder="1" applyAlignment="1" applyProtection="1">
      <alignment horizontal="center" vertical="center"/>
      <protection locked="0"/>
    </xf>
    <xf numFmtId="0" fontId="1" fillId="0" borderId="7" xfId="3" applyFont="1" applyFill="1" applyBorder="1" applyAlignment="1">
      <alignment horizontal="left" vertical="center" wrapText="1"/>
    </xf>
    <xf numFmtId="0" fontId="1" fillId="0" borderId="8" xfId="3" applyFont="1" applyFill="1" applyBorder="1" applyAlignment="1">
      <alignment horizontal="left" vertical="center" wrapText="1"/>
    </xf>
    <xf numFmtId="0" fontId="1" fillId="0" borderId="19" xfId="3" applyFont="1" applyFill="1" applyBorder="1" applyAlignment="1">
      <alignment horizontal="left" vertical="center" wrapText="1"/>
    </xf>
    <xf numFmtId="0" fontId="1" fillId="0" borderId="18" xfId="3" applyFont="1" applyFill="1" applyBorder="1" applyAlignment="1">
      <alignment horizontal="left" vertical="center" wrapText="1"/>
    </xf>
    <xf numFmtId="0" fontId="1" fillId="0" borderId="11" xfId="3" applyFont="1" applyFill="1" applyBorder="1" applyAlignment="1">
      <alignment horizontal="left" vertical="center" wrapText="1"/>
    </xf>
    <xf numFmtId="0" fontId="1" fillId="0" borderId="12" xfId="3" applyFont="1" applyFill="1" applyBorder="1" applyAlignment="1">
      <alignment horizontal="left" vertical="center" wrapText="1"/>
    </xf>
    <xf numFmtId="49" fontId="1" fillId="0" borderId="7"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49" fontId="1" fillId="0" borderId="12" xfId="0" applyNumberFormat="1" applyFont="1" applyFill="1" applyBorder="1" applyAlignment="1">
      <alignment horizontal="center" vertical="center" wrapText="1"/>
    </xf>
    <xf numFmtId="49" fontId="1"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17" xfId="0" applyNumberFormat="1" applyFont="1" applyFill="1" applyBorder="1" applyAlignment="1">
      <alignment horizontal="left" vertical="center" wrapText="1"/>
    </xf>
    <xf numFmtId="0" fontId="1" fillId="0" borderId="0" xfId="0" applyNumberFormat="1" applyFont="1" applyFill="1" applyBorder="1" applyAlignment="1">
      <alignment horizontal="center" vertical="center" wrapText="1" shrinkToFit="1" readingOrder="1"/>
    </xf>
    <xf numFmtId="0" fontId="1" fillId="0" borderId="0" xfId="0" applyNumberFormat="1" applyFont="1" applyFill="1" applyBorder="1" applyAlignment="1">
      <alignment vertical="center" wrapText="1"/>
    </xf>
    <xf numFmtId="2" fontId="1" fillId="0" borderId="0" xfId="0" applyNumberFormat="1" applyFont="1" applyFill="1" applyBorder="1" applyAlignment="1">
      <alignment vertical="center" wrapText="1"/>
    </xf>
    <xf numFmtId="49" fontId="1" fillId="0" borderId="0" xfId="0" applyNumberFormat="1" applyFont="1" applyFill="1" applyBorder="1" applyAlignment="1">
      <alignment horizontal="left" vertical="center" wrapText="1"/>
    </xf>
    <xf numFmtId="0" fontId="2" fillId="0" borderId="2" xfId="3" applyFont="1" applyFill="1" applyBorder="1" applyAlignment="1">
      <alignment horizontal="center" vertical="center" wrapText="1"/>
    </xf>
    <xf numFmtId="4" fontId="1" fillId="0" borderId="4" xfId="0" applyNumberFormat="1" applyFont="1" applyFill="1" applyBorder="1" applyAlignment="1">
      <alignment horizontal="center" vertical="center"/>
    </xf>
    <xf numFmtId="4" fontId="1" fillId="0" borderId="13" xfId="0" applyNumberFormat="1" applyFont="1" applyFill="1" applyBorder="1" applyAlignment="1">
      <alignment horizontal="center" vertical="center"/>
    </xf>
    <xf numFmtId="0" fontId="1" fillId="0" borderId="7" xfId="3" applyFont="1" applyFill="1" applyBorder="1" applyAlignment="1">
      <alignment horizontal="center" vertical="center" wrapText="1"/>
    </xf>
    <xf numFmtId="0" fontId="1" fillId="0" borderId="8" xfId="3" applyFont="1" applyFill="1" applyBorder="1" applyAlignment="1">
      <alignment horizontal="center" vertical="center" wrapText="1"/>
    </xf>
    <xf numFmtId="0" fontId="1" fillId="0" borderId="19" xfId="3" applyFont="1" applyFill="1" applyBorder="1" applyAlignment="1">
      <alignment horizontal="center" vertical="center" wrapText="1"/>
    </xf>
    <xf numFmtId="0" fontId="1" fillId="0" borderId="18" xfId="3" applyFont="1" applyFill="1" applyBorder="1" applyAlignment="1">
      <alignment horizontal="center" vertical="center" wrapText="1"/>
    </xf>
    <xf numFmtId="0" fontId="1" fillId="0" borderId="11" xfId="3" applyFont="1" applyFill="1" applyBorder="1" applyAlignment="1">
      <alignment horizontal="center" vertical="center" wrapText="1"/>
    </xf>
    <xf numFmtId="0" fontId="1" fillId="0" borderId="12" xfId="3" applyFont="1" applyFill="1" applyBorder="1" applyAlignment="1">
      <alignment horizontal="center" vertical="center" wrapText="1"/>
    </xf>
    <xf numFmtId="49" fontId="1" fillId="0" borderId="9" xfId="0" applyNumberFormat="1" applyFont="1" applyFill="1" applyBorder="1" applyAlignment="1">
      <alignment horizontal="center" vertical="center"/>
    </xf>
    <xf numFmtId="49" fontId="1" fillId="0" borderId="10"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xf>
    <xf numFmtId="0" fontId="1" fillId="0" borderId="2" xfId="3" applyFont="1" applyFill="1" applyBorder="1" applyAlignment="1">
      <alignment horizontal="center" vertical="center" wrapText="1"/>
    </xf>
    <xf numFmtId="49" fontId="14" fillId="0" borderId="15" xfId="0" applyNumberFormat="1"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2" borderId="4" xfId="0" applyFont="1" applyFill="1" applyBorder="1" applyAlignment="1">
      <alignment horizontal="left" vertical="center" wrapText="1"/>
    </xf>
    <xf numFmtId="0" fontId="1" fillId="2" borderId="13" xfId="0" applyFont="1" applyFill="1" applyBorder="1" applyAlignment="1">
      <alignment horizontal="left" vertical="center" wrapText="1"/>
    </xf>
    <xf numFmtId="49" fontId="2" fillId="0" borderId="21" xfId="0" applyNumberFormat="1" applyFont="1" applyFill="1" applyBorder="1" applyAlignment="1">
      <alignment horizontal="center" vertical="center"/>
    </xf>
    <xf numFmtId="4" fontId="1" fillId="0" borderId="4" xfId="1" applyNumberFormat="1" applyFont="1" applyFill="1" applyBorder="1" applyAlignment="1">
      <alignment horizontal="center" vertical="center" wrapText="1"/>
    </xf>
    <xf numFmtId="4" fontId="1" fillId="0" borderId="13" xfId="1"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14" fillId="0" borderId="4" xfId="0" applyFont="1" applyFill="1" applyBorder="1" applyAlignment="1">
      <alignment horizontal="center" vertical="center"/>
    </xf>
    <xf numFmtId="0" fontId="14" fillId="0" borderId="13" xfId="0" applyFont="1" applyFill="1" applyBorder="1" applyAlignment="1">
      <alignment horizontal="center" vertical="center"/>
    </xf>
    <xf numFmtId="0" fontId="1" fillId="2" borderId="4" xfId="2" applyFont="1" applyFill="1" applyBorder="1" applyAlignment="1">
      <alignment horizontal="left" vertical="center" wrapText="1"/>
    </xf>
    <xf numFmtId="0" fontId="1" fillId="2" borderId="13" xfId="2" applyFont="1" applyFill="1" applyBorder="1" applyAlignment="1">
      <alignment horizontal="left" vertical="center" wrapText="1"/>
    </xf>
    <xf numFmtId="0" fontId="2" fillId="0" borderId="0" xfId="0" applyFont="1" applyFill="1" applyBorder="1" applyAlignment="1">
      <alignment horizontal="center"/>
    </xf>
    <xf numFmtId="4" fontId="1" fillId="0" borderId="16" xfId="0" applyNumberFormat="1" applyFont="1" applyFill="1" applyBorder="1" applyAlignment="1">
      <alignment horizontal="center" vertical="center"/>
    </xf>
    <xf numFmtId="0" fontId="19" fillId="0" borderId="0" xfId="0" applyFont="1" applyFill="1" applyAlignment="1">
      <alignment horizontal="center" vertical="center" wrapText="1"/>
    </xf>
    <xf numFmtId="0" fontId="15" fillId="0" borderId="0" xfId="0" applyFont="1" applyFill="1" applyAlignment="1"/>
    <xf numFmtId="0" fontId="7"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6" fillId="0" borderId="0" xfId="0" applyFont="1" applyFill="1" applyAlignment="1">
      <alignment vertical="center" wrapText="1"/>
    </xf>
    <xf numFmtId="0" fontId="4" fillId="3" borderId="2" xfId="0" applyFont="1" applyFill="1" applyBorder="1" applyAlignment="1">
      <alignment horizontal="left" vertical="center" wrapText="1"/>
    </xf>
    <xf numFmtId="4" fontId="4" fillId="3" borderId="4" xfId="0" applyNumberFormat="1" applyFont="1" applyFill="1" applyBorder="1" applyAlignment="1">
      <alignment horizontal="center" vertical="center"/>
    </xf>
    <xf numFmtId="4" fontId="4" fillId="3" borderId="16" xfId="0" applyNumberFormat="1" applyFont="1" applyFill="1" applyBorder="1" applyAlignment="1">
      <alignment horizontal="center" vertical="center"/>
    </xf>
    <xf numFmtId="4" fontId="4" fillId="3" borderId="13" xfId="0" applyNumberFormat="1"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3" xfId="0" applyFont="1" applyFill="1" applyBorder="1" applyAlignment="1">
      <alignment horizontal="center" vertical="center"/>
    </xf>
    <xf numFmtId="0" fontId="5" fillId="0" borderId="0" xfId="0" applyFont="1" applyFill="1" applyBorder="1" applyAlignment="1">
      <alignment horizontal="left" vertical="center" wrapText="1"/>
    </xf>
    <xf numFmtId="0" fontId="19" fillId="0" borderId="0" xfId="0" applyFont="1" applyFill="1" applyAlignment="1">
      <alignment horizontal="center"/>
    </xf>
    <xf numFmtId="0" fontId="16" fillId="0" borderId="2" xfId="0" applyFont="1" applyBorder="1" applyAlignment="1">
      <alignment horizontal="center" vertical="center" wrapText="1"/>
    </xf>
    <xf numFmtId="0" fontId="7" fillId="0" borderId="2" xfId="0" applyFont="1" applyFill="1" applyBorder="1" applyAlignment="1">
      <alignment horizontal="center" vertical="center"/>
    </xf>
    <xf numFmtId="0" fontId="16" fillId="0" borderId="2" xfId="0" applyFont="1" applyBorder="1" applyAlignment="1">
      <alignment horizontal="center" vertical="center"/>
    </xf>
    <xf numFmtId="0" fontId="15" fillId="0" borderId="2" xfId="0" applyFont="1" applyBorder="1" applyAlignment="1">
      <alignment horizontal="center" vertical="center"/>
    </xf>
    <xf numFmtId="0" fontId="4" fillId="0" borderId="2" xfId="0" applyFont="1" applyFill="1" applyBorder="1" applyAlignment="1">
      <alignment horizontal="center" vertical="center" wrapText="1"/>
    </xf>
    <xf numFmtId="165" fontId="1" fillId="0" borderId="4" xfId="0" applyNumberFormat="1" applyFont="1" applyFill="1" applyBorder="1" applyAlignment="1">
      <alignment horizontal="center" vertical="center"/>
    </xf>
    <xf numFmtId="165" fontId="1" fillId="0" borderId="16" xfId="0" applyNumberFormat="1" applyFont="1" applyFill="1" applyBorder="1" applyAlignment="1">
      <alignment horizontal="center" vertical="center"/>
    </xf>
    <xf numFmtId="165" fontId="1" fillId="0" borderId="13" xfId="0" applyNumberFormat="1" applyFont="1" applyFill="1" applyBorder="1" applyAlignment="1">
      <alignment horizontal="center" vertical="center"/>
    </xf>
    <xf numFmtId="49" fontId="1" fillId="0" borderId="9" xfId="0" applyNumberFormat="1" applyFont="1" applyFill="1" applyBorder="1" applyAlignment="1">
      <alignment horizontal="center" vertical="center" wrapText="1"/>
    </xf>
    <xf numFmtId="49" fontId="1" fillId="0" borderId="6" xfId="0" applyNumberFormat="1" applyFont="1" applyFill="1" applyBorder="1" applyAlignment="1">
      <alignment vertical="center"/>
    </xf>
    <xf numFmtId="0" fontId="1" fillId="0" borderId="16" xfId="0" applyFont="1" applyFill="1" applyBorder="1" applyAlignment="1">
      <alignment horizontal="center" vertical="center"/>
    </xf>
    <xf numFmtId="0" fontId="1"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1" fillId="0" borderId="0" xfId="0" applyFont="1" applyFill="1" applyBorder="1" applyAlignment="1">
      <alignment horizontal="left" wrapText="1"/>
    </xf>
    <xf numFmtId="0" fontId="26" fillId="0" borderId="0" xfId="0" applyFont="1" applyFill="1" applyBorder="1" applyAlignment="1">
      <alignment horizontal="center" vertical="center" wrapText="1"/>
    </xf>
    <xf numFmtId="0" fontId="24" fillId="0" borderId="0" xfId="0" applyFont="1" applyAlignment="1">
      <alignment horizontal="left" vertical="center" wrapText="1"/>
    </xf>
    <xf numFmtId="0" fontId="24" fillId="4" borderId="0" xfId="0" applyFont="1" applyFill="1" applyAlignment="1">
      <alignment horizontal="left" vertical="center" wrapText="1"/>
    </xf>
    <xf numFmtId="0" fontId="4" fillId="0" borderId="0" xfId="0" applyFont="1" applyFill="1" applyBorder="1" applyAlignment="1">
      <alignment horizontal="left" wrapText="1"/>
    </xf>
    <xf numFmtId="0" fontId="23" fillId="0" borderId="4"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4" xfId="0" applyFont="1" applyFill="1" applyBorder="1" applyAlignment="1">
      <alignment horizontal="center" vertical="center"/>
    </xf>
    <xf numFmtId="0" fontId="23" fillId="0" borderId="13" xfId="0" applyFont="1" applyFill="1" applyBorder="1" applyAlignment="1">
      <alignment horizontal="center" vertical="center"/>
    </xf>
    <xf numFmtId="4" fontId="1" fillId="0" borderId="2" xfId="0" applyNumberFormat="1" applyFont="1" applyFill="1" applyBorder="1" applyAlignment="1">
      <alignment horizontal="center" vertical="center" wrapText="1"/>
    </xf>
    <xf numFmtId="4" fontId="1" fillId="0" borderId="4" xfId="0" applyNumberFormat="1" applyFont="1" applyFill="1" applyBorder="1" applyAlignment="1">
      <alignment horizontal="center" vertical="center" wrapText="1"/>
    </xf>
    <xf numFmtId="4" fontId="1" fillId="0" borderId="16" xfId="0" applyNumberFormat="1" applyFont="1" applyFill="1" applyBorder="1" applyAlignment="1">
      <alignment horizontal="center" vertical="center" wrapText="1"/>
    </xf>
    <xf numFmtId="4" fontId="1" fillId="0" borderId="13"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49" fontId="1" fillId="0" borderId="10"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1" fillId="0" borderId="10" xfId="0" applyFont="1" applyFill="1" applyBorder="1" applyAlignment="1">
      <alignment horizontal="center" vertical="center"/>
    </xf>
    <xf numFmtId="0" fontId="1"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6" xfId="0" applyFont="1" applyFill="1" applyBorder="1" applyAlignment="1">
      <alignment horizontal="left" vertical="center" wrapText="1"/>
    </xf>
    <xf numFmtId="49" fontId="21" fillId="0" borderId="21" xfId="0" applyNumberFormat="1" applyFont="1" applyFill="1" applyBorder="1" applyAlignment="1">
      <alignment horizontal="center" vertical="center"/>
    </xf>
    <xf numFmtId="0" fontId="21" fillId="0" borderId="0" xfId="0" applyFont="1" applyFill="1" applyBorder="1" applyAlignment="1">
      <alignment horizontal="center" vertical="center"/>
    </xf>
    <xf numFmtId="4" fontId="4" fillId="0" borderId="4" xfId="0" applyNumberFormat="1" applyFont="1" applyFill="1" applyBorder="1" applyAlignment="1">
      <alignment horizontal="center" vertical="center" wrapText="1"/>
    </xf>
    <xf numFmtId="4" fontId="4" fillId="0" borderId="13"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top" wrapText="1"/>
    </xf>
    <xf numFmtId="49" fontId="1" fillId="0" borderId="1" xfId="0" applyNumberFormat="1" applyFont="1" applyFill="1" applyBorder="1"/>
    <xf numFmtId="0" fontId="1" fillId="0" borderId="14" xfId="0" applyFont="1" applyFill="1" applyBorder="1" applyAlignment="1">
      <alignment horizontal="center" vertical="center" wrapText="1"/>
    </xf>
    <xf numFmtId="0" fontId="1" fillId="0" borderId="21" xfId="0" applyFont="1" applyFill="1" applyBorder="1" applyAlignment="1">
      <alignment horizontal="center"/>
    </xf>
    <xf numFmtId="49" fontId="21" fillId="0" borderId="0" xfId="0" applyNumberFormat="1" applyFont="1" applyFill="1" applyBorder="1" applyAlignment="1">
      <alignment horizontal="center" vertical="center"/>
    </xf>
    <xf numFmtId="0" fontId="1" fillId="0" borderId="0" xfId="0" applyFont="1" applyFill="1" applyBorder="1" applyAlignment="1">
      <alignment horizont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left" vertical="center" wrapText="1"/>
    </xf>
    <xf numFmtId="0" fontId="16" fillId="0" borderId="0" xfId="0" applyFont="1" applyFill="1" applyAlignment="1">
      <alignment horizontal="left" vertical="center" wrapText="1"/>
    </xf>
    <xf numFmtId="0" fontId="22" fillId="0" borderId="0" xfId="0" applyFont="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6" xfId="0" applyFont="1" applyFill="1" applyBorder="1" applyAlignment="1">
      <alignment horizontal="center" vertical="center" wrapText="1"/>
    </xf>
    <xf numFmtId="49" fontId="2" fillId="0" borderId="9" xfId="0" applyNumberFormat="1" applyFont="1" applyFill="1" applyBorder="1" applyAlignment="1">
      <alignment horizontal="center" vertical="top" wrapText="1"/>
    </xf>
    <xf numFmtId="49" fontId="2" fillId="0" borderId="6" xfId="0" applyNumberFormat="1" applyFont="1" applyFill="1" applyBorder="1" applyAlignment="1">
      <alignment horizontal="center" vertical="top"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7" xfId="0" applyFont="1" applyFill="1" applyBorder="1" applyAlignment="1">
      <alignment horizontal="center" vertical="center"/>
    </xf>
    <xf numFmtId="0" fontId="2" fillId="0" borderId="21"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horizontal="center" vertical="top" wrapText="1"/>
    </xf>
    <xf numFmtId="0" fontId="3" fillId="0" borderId="0" xfId="0" applyFont="1" applyFill="1" applyBorder="1" applyAlignment="1">
      <alignment horizontal="center"/>
    </xf>
    <xf numFmtId="0" fontId="26" fillId="0" borderId="0" xfId="0" applyFont="1" applyFill="1" applyBorder="1" applyAlignment="1">
      <alignment horizontal="center" vertical="center"/>
    </xf>
    <xf numFmtId="0" fontId="25" fillId="0" borderId="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16" xfId="0" applyFont="1" applyFill="1" applyBorder="1" applyAlignment="1">
      <alignment horizontal="center" vertical="center"/>
    </xf>
    <xf numFmtId="0" fontId="27" fillId="0" borderId="13" xfId="0" applyFont="1" applyFill="1" applyBorder="1" applyAlignment="1">
      <alignment horizontal="center" vertical="center"/>
    </xf>
    <xf numFmtId="0" fontId="28" fillId="0" borderId="2"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16"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2" xfId="0" applyFont="1" applyFill="1" applyBorder="1" applyAlignment="1">
      <alignment horizontal="center" vertical="center" wrapText="1"/>
    </xf>
    <xf numFmtId="4" fontId="1" fillId="0" borderId="14" xfId="0" applyNumberFormat="1" applyFont="1" applyFill="1" applyBorder="1" applyAlignment="1">
      <alignment horizontal="center" vertical="center" wrapText="1"/>
    </xf>
    <xf numFmtId="0" fontId="1" fillId="0" borderId="14" xfId="0" applyFont="1" applyFill="1" applyBorder="1" applyAlignment="1">
      <alignment horizontal="center" vertical="center"/>
    </xf>
    <xf numFmtId="49" fontId="30" fillId="0" borderId="4" xfId="0" applyNumberFormat="1" applyFont="1" applyFill="1" applyBorder="1" applyAlignment="1">
      <alignment horizontal="center" vertical="center" wrapText="1"/>
    </xf>
    <xf numFmtId="49" fontId="30" fillId="0" borderId="13" xfId="0" applyNumberFormat="1" applyFont="1" applyFill="1" applyBorder="1" applyAlignment="1">
      <alignment horizontal="center" vertical="center" wrapText="1"/>
    </xf>
    <xf numFmtId="49" fontId="30" fillId="0" borderId="7" xfId="0" applyNumberFormat="1" applyFont="1" applyFill="1" applyBorder="1" applyAlignment="1">
      <alignment horizontal="center" vertical="center" wrapText="1"/>
    </xf>
    <xf numFmtId="49" fontId="30" fillId="0" borderId="8" xfId="0" applyNumberFormat="1" applyFont="1" applyFill="1" applyBorder="1" applyAlignment="1">
      <alignment horizontal="center" vertical="center" wrapText="1"/>
    </xf>
    <xf numFmtId="4" fontId="31" fillId="0" borderId="11" xfId="4" applyNumberFormat="1" applyFont="1" applyFill="1" applyBorder="1" applyAlignment="1">
      <alignment horizontal="center" vertical="center" wrapText="1"/>
    </xf>
    <xf numFmtId="4" fontId="31" fillId="0" borderId="22" xfId="4" applyNumberFormat="1" applyFont="1" applyFill="1" applyBorder="1" applyAlignment="1">
      <alignment horizontal="center" vertical="center" wrapText="1"/>
    </xf>
    <xf numFmtId="4" fontId="31" fillId="0" borderId="4" xfId="4" applyNumberFormat="1" applyFont="1" applyFill="1" applyBorder="1" applyAlignment="1">
      <alignment horizontal="center" vertical="center" wrapText="1"/>
    </xf>
    <xf numFmtId="4" fontId="31" fillId="0" borderId="13" xfId="4"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3" xfId="0" applyFont="1" applyFill="1" applyBorder="1" applyAlignment="1">
      <alignment horizontal="center" vertical="center" wrapText="1"/>
    </xf>
  </cellXfs>
  <cellStyles count="5">
    <cellStyle name="Обычный" xfId="0" builtinId="0"/>
    <cellStyle name="Обычный 2" xfId="1"/>
    <cellStyle name="Обычный_Лист1" xfId="2"/>
    <cellStyle name="Обычный_Лист1_ЦЕНЫ_13.47_29.09.15_тарифы" xfId="3"/>
    <cellStyle name="Обычный_ЦЕНЫ"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118533</xdr:colOff>
      <xdr:row>395</xdr:row>
      <xdr:rowOff>302684</xdr:rowOff>
    </xdr:from>
    <xdr:ext cx="261995" cy="216662"/>
    <xdr:sp macro="" textlink="">
      <xdr:nvSpPr>
        <xdr:cNvPr id="2" name="TextBox 1"/>
        <xdr:cNvSpPr txBox="1"/>
      </xdr:nvSpPr>
      <xdr:spPr>
        <a:xfrm>
          <a:off x="4241800" y="152211617"/>
          <a:ext cx="261995" cy="216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ru-RU" sz="1100" i="0">
              <a:latin typeface="Cambria Math" panose="02040503050406030204" pitchFamily="18" charset="0"/>
            </a:rPr>
            <a:t>〖^〗</a:t>
          </a:r>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95"/>
  <sheetViews>
    <sheetView tabSelected="1" zoomScaleNormal="100" zoomScaleSheetLayoutView="100" zoomScalePageLayoutView="70" workbookViewId="0">
      <selection activeCell="F498" sqref="F498"/>
    </sheetView>
  </sheetViews>
  <sheetFormatPr defaultRowHeight="14.4" x14ac:dyDescent="0.3"/>
  <cols>
    <col min="1" max="1" width="12.77734375" style="1" customWidth="1"/>
    <col min="2" max="2" width="22.44140625" style="2" customWidth="1"/>
    <col min="3" max="3" width="22.33203125" style="2" customWidth="1"/>
    <col min="4" max="4" width="18.5546875" style="3" customWidth="1"/>
    <col min="5" max="5" width="12.33203125" style="3" customWidth="1"/>
    <col min="6" max="6" width="9.109375" style="221" customWidth="1"/>
    <col min="7" max="7" width="11.109375" style="3" customWidth="1"/>
    <col min="8" max="8" width="9.109375" style="221" customWidth="1"/>
    <col min="9" max="9" width="14.44140625" style="3" customWidth="1"/>
  </cols>
  <sheetData>
    <row r="1" spans="1:9" ht="19.2" customHeight="1" x14ac:dyDescent="0.3">
      <c r="E1" s="443" t="s">
        <v>577</v>
      </c>
      <c r="F1" s="443"/>
      <c r="G1" s="443"/>
      <c r="H1" s="443"/>
      <c r="I1" s="443"/>
    </row>
    <row r="2" spans="1:9" x14ac:dyDescent="0.3">
      <c r="E2" s="444" t="s">
        <v>670</v>
      </c>
      <c r="F2" s="444"/>
      <c r="G2" s="444"/>
      <c r="H2" s="444"/>
      <c r="I2" s="444"/>
    </row>
    <row r="3" spans="1:9" ht="16.8" customHeight="1" x14ac:dyDescent="0.3">
      <c r="D3" s="132"/>
      <c r="E3" s="444" t="s">
        <v>790</v>
      </c>
      <c r="F3" s="444"/>
      <c r="G3" s="444"/>
      <c r="H3" s="444"/>
      <c r="I3" s="444"/>
    </row>
    <row r="4" spans="1:9" x14ac:dyDescent="0.3">
      <c r="A4" s="445" t="s">
        <v>0</v>
      </c>
      <c r="B4" s="445"/>
      <c r="C4" s="445"/>
      <c r="D4" s="445"/>
      <c r="E4" s="445"/>
      <c r="F4" s="445"/>
      <c r="G4" s="445"/>
      <c r="H4" s="445"/>
      <c r="I4" s="445"/>
    </row>
    <row r="5" spans="1:9" ht="9.6" customHeight="1" x14ac:dyDescent="0.3">
      <c r="B5" s="3"/>
      <c r="G5" s="4"/>
      <c r="H5" s="4"/>
      <c r="I5" s="4"/>
    </row>
    <row r="6" spans="1:9" x14ac:dyDescent="0.3">
      <c r="A6" s="445" t="s">
        <v>1</v>
      </c>
      <c r="B6" s="445"/>
      <c r="C6" s="445"/>
      <c r="D6" s="445"/>
      <c r="E6" s="445"/>
      <c r="F6" s="445"/>
      <c r="G6" s="445"/>
      <c r="H6" s="445"/>
      <c r="I6" s="445"/>
    </row>
    <row r="7" spans="1:9" ht="17.399999999999999" customHeight="1" x14ac:dyDescent="0.3">
      <c r="B7" s="3" t="s">
        <v>2</v>
      </c>
      <c r="C7" s="3"/>
      <c r="D7" s="420" t="s">
        <v>594</v>
      </c>
      <c r="E7" s="420"/>
      <c r="F7" s="218"/>
      <c r="G7" s="420" t="s">
        <v>594</v>
      </c>
      <c r="H7" s="420"/>
      <c r="I7" s="420"/>
    </row>
    <row r="8" spans="1:9" ht="38.4" customHeight="1" x14ac:dyDescent="0.3">
      <c r="A8" s="385" t="s">
        <v>683</v>
      </c>
      <c r="B8" s="429" t="s">
        <v>3</v>
      </c>
      <c r="C8" s="429" t="s">
        <v>4</v>
      </c>
      <c r="D8" s="271" t="s">
        <v>5</v>
      </c>
      <c r="E8" s="272"/>
      <c r="F8" s="211"/>
      <c r="G8" s="271" t="s">
        <v>6</v>
      </c>
      <c r="H8" s="388"/>
      <c r="I8" s="272"/>
    </row>
    <row r="9" spans="1:9" ht="28.95" customHeight="1" x14ac:dyDescent="0.3">
      <c r="A9" s="386"/>
      <c r="B9" s="442"/>
      <c r="C9" s="407"/>
      <c r="D9" s="83" t="s">
        <v>7</v>
      </c>
      <c r="E9" s="83">
        <v>2</v>
      </c>
      <c r="F9" s="190"/>
      <c r="G9" s="83" t="s">
        <v>7</v>
      </c>
      <c r="H9" s="190"/>
      <c r="I9" s="83">
        <v>2</v>
      </c>
    </row>
    <row r="10" spans="1:9" x14ac:dyDescent="0.3">
      <c r="A10" s="5">
        <v>1</v>
      </c>
      <c r="B10" s="83">
        <v>2</v>
      </c>
      <c r="C10" s="74" t="s">
        <v>8</v>
      </c>
      <c r="D10" s="5">
        <v>3</v>
      </c>
      <c r="E10" s="83">
        <v>4</v>
      </c>
      <c r="F10" s="183"/>
      <c r="G10" s="74" t="s">
        <v>8</v>
      </c>
      <c r="H10" s="183"/>
      <c r="I10" s="5">
        <v>5</v>
      </c>
    </row>
    <row r="11" spans="1:9" ht="25.95" customHeight="1" x14ac:dyDescent="0.3">
      <c r="A11" s="86" t="s">
        <v>9</v>
      </c>
      <c r="B11" s="45" t="s">
        <v>10</v>
      </c>
      <c r="C11" s="81">
        <v>41</v>
      </c>
      <c r="D11" s="46">
        <v>304.39864</v>
      </c>
      <c r="E11" s="46">
        <v>210.73752000000002</v>
      </c>
      <c r="F11" s="46"/>
      <c r="G11" s="46">
        <v>187.2</v>
      </c>
      <c r="H11" s="46"/>
      <c r="I11" s="46">
        <v>112.32</v>
      </c>
    </row>
    <row r="12" spans="1:9" ht="28.2" customHeight="1" x14ac:dyDescent="0.3">
      <c r="A12" s="5" t="s">
        <v>12</v>
      </c>
      <c r="B12" s="47" t="s">
        <v>595</v>
      </c>
      <c r="C12" s="83" t="s">
        <v>11</v>
      </c>
      <c r="D12" s="80">
        <v>304.39864</v>
      </c>
      <c r="E12" s="80">
        <v>210.73752000000002</v>
      </c>
      <c r="F12" s="46"/>
      <c r="G12" s="46">
        <v>187.2</v>
      </c>
      <c r="H12" s="46"/>
      <c r="I12" s="80">
        <v>112.32</v>
      </c>
    </row>
    <row r="13" spans="1:9" ht="54.6" customHeight="1" x14ac:dyDescent="0.3">
      <c r="A13" s="5" t="s">
        <v>13</v>
      </c>
      <c r="B13" s="47" t="s">
        <v>14</v>
      </c>
      <c r="C13" s="83" t="s">
        <v>15</v>
      </c>
      <c r="D13" s="80">
        <v>304.39864</v>
      </c>
      <c r="E13" s="80">
        <v>210.73752000000002</v>
      </c>
      <c r="F13" s="46"/>
      <c r="G13" s="46">
        <v>208.15142399999999</v>
      </c>
      <c r="H13" s="46"/>
      <c r="I13" s="80">
        <v>124.89085439999999</v>
      </c>
    </row>
    <row r="14" spans="1:9" ht="25.95" customHeight="1" x14ac:dyDescent="0.3">
      <c r="A14" s="5" t="s">
        <v>16</v>
      </c>
      <c r="B14" s="47" t="s">
        <v>17</v>
      </c>
      <c r="C14" s="83" t="s">
        <v>18</v>
      </c>
      <c r="D14" s="80">
        <v>339.52156000000002</v>
      </c>
      <c r="E14" s="80">
        <v>234.15280000000001</v>
      </c>
      <c r="F14" s="46"/>
      <c r="G14" s="46">
        <v>208.8</v>
      </c>
      <c r="H14" s="46"/>
      <c r="I14" s="80">
        <v>125.28</v>
      </c>
    </row>
    <row r="15" spans="1:9" ht="25.95" customHeight="1" x14ac:dyDescent="0.3">
      <c r="A15" s="5" t="s">
        <v>19</v>
      </c>
      <c r="B15" s="47" t="s">
        <v>20</v>
      </c>
      <c r="C15" s="83" t="s">
        <v>21</v>
      </c>
      <c r="D15" s="80">
        <v>222.44516000000002</v>
      </c>
      <c r="E15" s="80">
        <v>146.34550000000002</v>
      </c>
      <c r="F15" s="46"/>
      <c r="G15" s="46">
        <v>136.80000000000001</v>
      </c>
      <c r="H15" s="46"/>
      <c r="I15" s="80">
        <v>82.08</v>
      </c>
    </row>
    <row r="16" spans="1:9" ht="21" customHeight="1" x14ac:dyDescent="0.3">
      <c r="A16" s="5" t="s">
        <v>22</v>
      </c>
      <c r="B16" s="47" t="s">
        <v>23</v>
      </c>
      <c r="C16" s="83" t="s">
        <v>24</v>
      </c>
      <c r="D16" s="80">
        <v>298.54482000000002</v>
      </c>
      <c r="E16" s="80">
        <v>199.02988000000002</v>
      </c>
      <c r="F16" s="46"/>
      <c r="G16" s="46">
        <v>183.6</v>
      </c>
      <c r="H16" s="46"/>
      <c r="I16" s="80">
        <v>110.16</v>
      </c>
    </row>
    <row r="17" spans="1:9" ht="25.95" customHeight="1" x14ac:dyDescent="0.3">
      <c r="A17" s="106" t="s">
        <v>25</v>
      </c>
      <c r="B17" s="127" t="s">
        <v>26</v>
      </c>
      <c r="C17" s="105" t="s">
        <v>27</v>
      </c>
      <c r="D17" s="69">
        <v>155.43</v>
      </c>
      <c r="E17" s="69">
        <v>117.52</v>
      </c>
      <c r="F17" s="126"/>
      <c r="G17" s="126">
        <v>125.87073315425172</v>
      </c>
      <c r="H17" s="126"/>
      <c r="I17" s="69">
        <v>89.923913207976199</v>
      </c>
    </row>
    <row r="18" spans="1:9" ht="38.4" customHeight="1" x14ac:dyDescent="0.3">
      <c r="A18" s="130" t="s">
        <v>28</v>
      </c>
      <c r="B18" s="47" t="s">
        <v>29</v>
      </c>
      <c r="C18" s="129" t="s">
        <v>30</v>
      </c>
      <c r="D18" s="131">
        <v>180.31</v>
      </c>
      <c r="E18" s="131">
        <v>144.25</v>
      </c>
      <c r="F18" s="214"/>
      <c r="G18" s="131">
        <v>150.26</v>
      </c>
      <c r="H18" s="214"/>
      <c r="I18" s="131">
        <v>107.35</v>
      </c>
    </row>
    <row r="19" spans="1:9" ht="45.6" customHeight="1" x14ac:dyDescent="0.3">
      <c r="A19" s="108" t="s">
        <v>31</v>
      </c>
      <c r="B19" s="45" t="s">
        <v>32</v>
      </c>
      <c r="C19" s="109" t="s">
        <v>33</v>
      </c>
      <c r="D19" s="46">
        <v>409.76740000000001</v>
      </c>
      <c r="E19" s="46">
        <v>275.12954000000002</v>
      </c>
      <c r="F19" s="46"/>
      <c r="G19" s="46">
        <v>252</v>
      </c>
      <c r="H19" s="46"/>
      <c r="I19" s="46">
        <v>151.19999999999999</v>
      </c>
    </row>
    <row r="20" spans="1:9" ht="170.4" customHeight="1" x14ac:dyDescent="0.3">
      <c r="A20" s="5" t="s">
        <v>34</v>
      </c>
      <c r="B20" s="47" t="s">
        <v>35</v>
      </c>
      <c r="C20" s="82" t="s">
        <v>36</v>
      </c>
      <c r="D20" s="80">
        <v>1147.3487200000002</v>
      </c>
      <c r="E20" s="80">
        <v>784.41188000000011</v>
      </c>
      <c r="F20" s="46"/>
      <c r="G20" s="46">
        <v>705.6</v>
      </c>
      <c r="H20" s="46"/>
      <c r="I20" s="80">
        <v>423.36</v>
      </c>
    </row>
    <row r="21" spans="1:9" ht="188.1" customHeight="1" x14ac:dyDescent="0.3">
      <c r="A21" s="5" t="s">
        <v>37</v>
      </c>
      <c r="B21" s="47" t="s">
        <v>38</v>
      </c>
      <c r="C21" s="82" t="s">
        <v>36</v>
      </c>
      <c r="D21" s="80">
        <v>1100.5181600000001</v>
      </c>
      <c r="E21" s="80">
        <v>749.28896000000009</v>
      </c>
      <c r="F21" s="46"/>
      <c r="G21" s="46">
        <v>676.8</v>
      </c>
      <c r="H21" s="46"/>
      <c r="I21" s="80">
        <v>406.08</v>
      </c>
    </row>
    <row r="22" spans="1:9" ht="93.6" customHeight="1" x14ac:dyDescent="0.3">
      <c r="A22" s="5" t="s">
        <v>39</v>
      </c>
      <c r="B22" s="47" t="s">
        <v>40</v>
      </c>
      <c r="C22" s="83" t="s">
        <v>41</v>
      </c>
      <c r="D22" s="80">
        <v>1387.36</v>
      </c>
      <c r="E22" s="80">
        <v>936.61120000000005</v>
      </c>
      <c r="F22" s="46"/>
      <c r="G22" s="46">
        <v>828.33333333333337</v>
      </c>
      <c r="H22" s="46"/>
      <c r="I22" s="80">
        <v>497</v>
      </c>
    </row>
    <row r="23" spans="1:9" ht="196.2" customHeight="1" x14ac:dyDescent="0.3">
      <c r="A23" s="5" t="s">
        <v>42</v>
      </c>
      <c r="B23" s="47" t="s">
        <v>43</v>
      </c>
      <c r="C23" s="82" t="s">
        <v>44</v>
      </c>
      <c r="D23" s="80">
        <v>1481.0164600000001</v>
      </c>
      <c r="E23" s="80">
        <v>1006.85704</v>
      </c>
      <c r="F23" s="46"/>
      <c r="G23" s="46">
        <v>850.08</v>
      </c>
      <c r="H23" s="46"/>
      <c r="I23" s="80">
        <v>510.048</v>
      </c>
    </row>
    <row r="24" spans="1:9" ht="219.3" customHeight="1" x14ac:dyDescent="0.3">
      <c r="A24" s="5" t="s">
        <v>45</v>
      </c>
      <c r="B24" s="47" t="s">
        <v>46</v>
      </c>
      <c r="C24" s="82" t="s">
        <v>47</v>
      </c>
      <c r="D24" s="80">
        <v>1387.3553400000001</v>
      </c>
      <c r="E24" s="80">
        <v>936.61120000000005</v>
      </c>
      <c r="F24" s="46"/>
      <c r="G24" s="46">
        <v>803.43</v>
      </c>
      <c r="H24" s="46"/>
      <c r="I24" s="80">
        <v>482.05799999999994</v>
      </c>
    </row>
    <row r="25" spans="1:9" ht="68.099999999999994" customHeight="1" x14ac:dyDescent="0.3">
      <c r="A25" s="5" t="s">
        <v>48</v>
      </c>
      <c r="B25" s="47" t="s">
        <v>49</v>
      </c>
      <c r="C25" s="83" t="s">
        <v>50</v>
      </c>
      <c r="D25" s="80">
        <v>1252.71748</v>
      </c>
      <c r="E25" s="80">
        <v>837.09626000000014</v>
      </c>
      <c r="F25" s="46"/>
      <c r="G25" s="46">
        <v>725.46</v>
      </c>
      <c r="H25" s="46"/>
      <c r="I25" s="80">
        <v>435.27599999999995</v>
      </c>
    </row>
    <row r="26" spans="1:9" ht="69.599999999999994" customHeight="1" x14ac:dyDescent="0.3">
      <c r="A26" s="5" t="s">
        <v>51</v>
      </c>
      <c r="B26" s="47" t="s">
        <v>52</v>
      </c>
      <c r="C26" s="83" t="s">
        <v>626</v>
      </c>
      <c r="D26" s="80">
        <v>1457.6011800000001</v>
      </c>
      <c r="E26" s="80">
        <v>989.29557999999997</v>
      </c>
      <c r="F26" s="46"/>
      <c r="G26" s="46">
        <v>844.11</v>
      </c>
      <c r="H26" s="46"/>
      <c r="I26" s="80">
        <v>506.46599999999989</v>
      </c>
    </row>
    <row r="27" spans="1:9" ht="55.8" customHeight="1" x14ac:dyDescent="0.3">
      <c r="A27" s="5" t="s">
        <v>53</v>
      </c>
      <c r="B27" s="47" t="s">
        <v>54</v>
      </c>
      <c r="C27" s="83" t="s">
        <v>55</v>
      </c>
      <c r="D27" s="80">
        <v>1270.2789399999999</v>
      </c>
      <c r="E27" s="80">
        <v>866.36536000000012</v>
      </c>
      <c r="F27" s="46"/>
      <c r="G27" s="46">
        <v>781.2</v>
      </c>
      <c r="H27" s="46"/>
      <c r="I27" s="80">
        <v>468.72</v>
      </c>
    </row>
    <row r="28" spans="1:9" ht="41.4" customHeight="1" x14ac:dyDescent="0.3">
      <c r="A28" s="5" t="s">
        <v>56</v>
      </c>
      <c r="B28" s="47" t="s">
        <v>57</v>
      </c>
      <c r="C28" s="83" t="s">
        <v>58</v>
      </c>
      <c r="D28" s="80">
        <v>1036.1261400000001</v>
      </c>
      <c r="E28" s="80">
        <v>702.45839999999998</v>
      </c>
      <c r="F28" s="46"/>
      <c r="G28" s="46">
        <v>637.20000000000005</v>
      </c>
      <c r="H28" s="46"/>
      <c r="I28" s="80">
        <v>382.32</v>
      </c>
    </row>
    <row r="29" spans="1:9" ht="25.95" customHeight="1" x14ac:dyDescent="0.3">
      <c r="A29" s="5" t="s">
        <v>59</v>
      </c>
      <c r="B29" s="47" t="s">
        <v>60</v>
      </c>
      <c r="C29" s="83" t="s">
        <v>58</v>
      </c>
      <c r="D29" s="80">
        <v>965.88030000000003</v>
      </c>
      <c r="E29" s="80">
        <v>655.62783999999999</v>
      </c>
      <c r="F29" s="46"/>
      <c r="G29" s="46">
        <v>594</v>
      </c>
      <c r="H29" s="46"/>
      <c r="I29" s="80">
        <v>356.4</v>
      </c>
    </row>
    <row r="30" spans="1:9" ht="106.2" customHeight="1" x14ac:dyDescent="0.3">
      <c r="A30" s="5" t="s">
        <v>61</v>
      </c>
      <c r="B30" s="47" t="s">
        <v>62</v>
      </c>
      <c r="C30" s="83" t="s">
        <v>63</v>
      </c>
      <c r="D30" s="80">
        <v>1036.1261400000001</v>
      </c>
      <c r="E30" s="80">
        <v>702.45839999999998</v>
      </c>
      <c r="F30" s="46"/>
      <c r="G30" s="46">
        <v>637.20000000000005</v>
      </c>
      <c r="H30" s="46"/>
      <c r="I30" s="80">
        <v>382.32</v>
      </c>
    </row>
    <row r="31" spans="1:9" ht="109.8" customHeight="1" x14ac:dyDescent="0.3">
      <c r="A31" s="5" t="s">
        <v>64</v>
      </c>
      <c r="B31" s="47" t="s">
        <v>65</v>
      </c>
      <c r="C31" s="83" t="s">
        <v>63</v>
      </c>
      <c r="D31" s="80">
        <v>983.44176000000004</v>
      </c>
      <c r="E31" s="80">
        <v>661.48166000000003</v>
      </c>
      <c r="F31" s="46"/>
      <c r="G31" s="46">
        <v>604.79999999999995</v>
      </c>
      <c r="H31" s="46"/>
      <c r="I31" s="80">
        <v>362.88</v>
      </c>
    </row>
    <row r="32" spans="1:9" ht="41.4" customHeight="1" x14ac:dyDescent="0.3">
      <c r="A32" s="130" t="s">
        <v>66</v>
      </c>
      <c r="B32" s="47" t="s">
        <v>757</v>
      </c>
      <c r="C32" s="129" t="s">
        <v>67</v>
      </c>
      <c r="D32" s="131">
        <v>368.43</v>
      </c>
      <c r="E32" s="131">
        <v>325.85000000000002</v>
      </c>
      <c r="F32" s="214"/>
      <c r="G32" s="131">
        <v>320.49</v>
      </c>
      <c r="H32" s="214"/>
      <c r="I32" s="131">
        <v>227.04148020679148</v>
      </c>
    </row>
    <row r="33" spans="1:9" ht="25.95" customHeight="1" x14ac:dyDescent="0.3">
      <c r="A33" s="5" t="s">
        <v>68</v>
      </c>
      <c r="B33" s="47" t="s">
        <v>69</v>
      </c>
      <c r="C33" s="83" t="s">
        <v>70</v>
      </c>
      <c r="D33" s="80">
        <v>427.32886000000002</v>
      </c>
      <c r="E33" s="80">
        <v>298.54482000000002</v>
      </c>
      <c r="F33" s="46"/>
      <c r="G33" s="46">
        <v>262.8</v>
      </c>
      <c r="H33" s="46"/>
      <c r="I33" s="80">
        <v>157.68</v>
      </c>
    </row>
    <row r="34" spans="1:9" ht="63.6" customHeight="1" x14ac:dyDescent="0.3">
      <c r="A34" s="5" t="s">
        <v>71</v>
      </c>
      <c r="B34" s="47" t="s">
        <v>72</v>
      </c>
      <c r="C34" s="83" t="s">
        <v>73</v>
      </c>
      <c r="D34" s="80">
        <v>796.11952000000008</v>
      </c>
      <c r="E34" s="80">
        <v>526.84379999999999</v>
      </c>
      <c r="F34" s="46"/>
      <c r="G34" s="46">
        <v>489.6</v>
      </c>
      <c r="H34" s="46"/>
      <c r="I34" s="80">
        <v>293.76</v>
      </c>
    </row>
    <row r="35" spans="1:9" ht="69.599999999999994" customHeight="1" x14ac:dyDescent="0.3">
      <c r="A35" s="5" t="s">
        <v>74</v>
      </c>
      <c r="B35" s="47" t="s">
        <v>75</v>
      </c>
      <c r="C35" s="83" t="s">
        <v>73</v>
      </c>
      <c r="D35" s="80">
        <v>725.87368000000004</v>
      </c>
      <c r="E35" s="80">
        <v>491.72088000000002</v>
      </c>
      <c r="F35" s="46"/>
      <c r="G35" s="46">
        <v>446.4</v>
      </c>
      <c r="H35" s="46"/>
      <c r="I35" s="80">
        <v>267.83999999999997</v>
      </c>
    </row>
    <row r="36" spans="1:9" ht="67.2" customHeight="1" x14ac:dyDescent="0.3">
      <c r="A36" s="5" t="s">
        <v>76</v>
      </c>
      <c r="B36" s="427" t="s">
        <v>77</v>
      </c>
      <c r="C36" s="428"/>
      <c r="D36" s="80">
        <v>0</v>
      </c>
      <c r="E36" s="80">
        <v>0</v>
      </c>
      <c r="F36" s="214"/>
      <c r="G36" s="80"/>
      <c r="H36" s="214"/>
      <c r="I36" s="80"/>
    </row>
    <row r="37" spans="1:9" ht="27" customHeight="1" x14ac:dyDescent="0.3">
      <c r="A37" s="5" t="s">
        <v>78</v>
      </c>
      <c r="B37" s="47" t="s">
        <v>79</v>
      </c>
      <c r="C37" s="429" t="s">
        <v>80</v>
      </c>
      <c r="D37" s="80">
        <v>561.96672000000001</v>
      </c>
      <c r="E37" s="80">
        <v>380.49830000000003</v>
      </c>
      <c r="F37" s="46"/>
      <c r="G37" s="46">
        <v>322.56</v>
      </c>
      <c r="H37" s="46"/>
      <c r="I37" s="80">
        <v>193.536</v>
      </c>
    </row>
    <row r="38" spans="1:9" ht="25.95" customHeight="1" x14ac:dyDescent="0.3">
      <c r="A38" s="5" t="s">
        <v>81</v>
      </c>
      <c r="B38" s="47" t="s">
        <v>82</v>
      </c>
      <c r="C38" s="430"/>
      <c r="D38" s="80">
        <v>614.65110000000004</v>
      </c>
      <c r="E38" s="80">
        <v>415.62121999999999</v>
      </c>
      <c r="F38" s="46"/>
      <c r="G38" s="46">
        <v>352.8</v>
      </c>
      <c r="H38" s="46"/>
      <c r="I38" s="80">
        <v>211.68</v>
      </c>
    </row>
    <row r="39" spans="1:9" ht="25.95" customHeight="1" x14ac:dyDescent="0.3">
      <c r="A39" s="5" t="s">
        <v>83</v>
      </c>
      <c r="B39" s="47" t="s">
        <v>84</v>
      </c>
      <c r="C39" s="430"/>
      <c r="D39" s="80">
        <v>538.55143999999996</v>
      </c>
      <c r="E39" s="80">
        <v>368.79066</v>
      </c>
      <c r="F39" s="46"/>
      <c r="G39" s="46">
        <v>309.12</v>
      </c>
      <c r="H39" s="46"/>
      <c r="I39" s="80">
        <v>185.47200000000001</v>
      </c>
    </row>
    <row r="40" spans="1:9" ht="38.4" customHeight="1" x14ac:dyDescent="0.3">
      <c r="A40" s="5" t="s">
        <v>85</v>
      </c>
      <c r="B40" s="47" t="s">
        <v>86</v>
      </c>
      <c r="C40" s="430"/>
      <c r="D40" s="80">
        <v>491.72088000000002</v>
      </c>
      <c r="E40" s="80">
        <v>339.52156000000002</v>
      </c>
      <c r="F40" s="46"/>
      <c r="G40" s="46">
        <v>282.24</v>
      </c>
      <c r="H40" s="46"/>
      <c r="I40" s="80">
        <v>169.34399999999999</v>
      </c>
    </row>
    <row r="41" spans="1:9" ht="33.6" customHeight="1" x14ac:dyDescent="0.3">
      <c r="A41" s="5" t="s">
        <v>87</v>
      </c>
      <c r="B41" s="47" t="s">
        <v>88</v>
      </c>
      <c r="C41" s="430"/>
      <c r="D41" s="80">
        <v>509.28233999999998</v>
      </c>
      <c r="E41" s="80">
        <v>345.37538000000006</v>
      </c>
      <c r="F41" s="46"/>
      <c r="G41" s="46">
        <v>292.32</v>
      </c>
      <c r="H41" s="46"/>
      <c r="I41" s="80">
        <v>175.392</v>
      </c>
    </row>
    <row r="42" spans="1:9" ht="31.2" customHeight="1" x14ac:dyDescent="0.3">
      <c r="A42" s="5" t="s">
        <v>89</v>
      </c>
      <c r="B42" s="47" t="s">
        <v>90</v>
      </c>
      <c r="C42" s="430"/>
      <c r="D42" s="80">
        <v>544.40526000000011</v>
      </c>
      <c r="E42" s="80">
        <v>374.64448000000004</v>
      </c>
      <c r="F42" s="46"/>
      <c r="G42" s="46">
        <v>312.48</v>
      </c>
      <c r="H42" s="46"/>
      <c r="I42" s="80">
        <v>187.488</v>
      </c>
    </row>
    <row r="43" spans="1:9" ht="43.2" customHeight="1" x14ac:dyDescent="0.3">
      <c r="A43" s="5" t="s">
        <v>91</v>
      </c>
      <c r="B43" s="47" t="s">
        <v>92</v>
      </c>
      <c r="C43" s="431"/>
      <c r="D43" s="80">
        <v>468.30560000000003</v>
      </c>
      <c r="E43" s="80">
        <v>310.25245999999999</v>
      </c>
      <c r="F43" s="46"/>
      <c r="G43" s="46">
        <v>268.8</v>
      </c>
      <c r="H43" s="46"/>
      <c r="I43" s="80">
        <v>161.28</v>
      </c>
    </row>
    <row r="44" spans="1:9" ht="25.95" customHeight="1" x14ac:dyDescent="0.3">
      <c r="A44" s="5" t="s">
        <v>93</v>
      </c>
      <c r="B44" s="47" t="s">
        <v>94</v>
      </c>
      <c r="C44" s="83" t="s">
        <v>95</v>
      </c>
      <c r="D44" s="80">
        <v>655.63</v>
      </c>
      <c r="E44" s="80">
        <v>491.72088000000002</v>
      </c>
      <c r="F44" s="46"/>
      <c r="G44" s="46">
        <v>398.54350440538599</v>
      </c>
      <c r="H44" s="46"/>
      <c r="I44" s="80">
        <v>195.21658983314938</v>
      </c>
    </row>
    <row r="45" spans="1:9" ht="25.95" customHeight="1" x14ac:dyDescent="0.3">
      <c r="A45" s="5" t="s">
        <v>96</v>
      </c>
      <c r="B45" s="47" t="s">
        <v>97</v>
      </c>
      <c r="C45" s="83" t="s">
        <v>98</v>
      </c>
      <c r="D45" s="80">
        <v>725.87368000000004</v>
      </c>
      <c r="E45" s="80">
        <v>491.72088000000002</v>
      </c>
      <c r="F45" s="46"/>
      <c r="G45" s="46">
        <v>446.4</v>
      </c>
      <c r="H45" s="46"/>
      <c r="I45" s="80">
        <v>267.83999999999997</v>
      </c>
    </row>
    <row r="46" spans="1:9" ht="25.95" customHeight="1" x14ac:dyDescent="0.3">
      <c r="A46" s="5" t="s">
        <v>99</v>
      </c>
      <c r="B46" s="47" t="s">
        <v>100</v>
      </c>
      <c r="C46" s="83" t="s">
        <v>101</v>
      </c>
      <c r="D46" s="80">
        <v>848.8039</v>
      </c>
      <c r="E46" s="80">
        <v>579.52818000000002</v>
      </c>
      <c r="F46" s="46"/>
      <c r="G46" s="46">
        <v>522</v>
      </c>
      <c r="H46" s="46"/>
      <c r="I46" s="80">
        <v>313.2</v>
      </c>
    </row>
    <row r="47" spans="1:9" ht="51.6" customHeight="1" x14ac:dyDescent="0.3">
      <c r="A47" s="5" t="s">
        <v>102</v>
      </c>
      <c r="B47" s="47" t="s">
        <v>103</v>
      </c>
      <c r="C47" s="83" t="s">
        <v>104</v>
      </c>
      <c r="D47" s="80">
        <v>848.8039</v>
      </c>
      <c r="E47" s="80">
        <v>579.52818000000002</v>
      </c>
      <c r="F47" s="46"/>
      <c r="G47" s="46">
        <v>435</v>
      </c>
      <c r="H47" s="46"/>
      <c r="I47" s="80">
        <v>261</v>
      </c>
    </row>
    <row r="48" spans="1:9" ht="25.95" customHeight="1" x14ac:dyDescent="0.3">
      <c r="A48" s="5" t="s">
        <v>105</v>
      </c>
      <c r="B48" s="47" t="s">
        <v>106</v>
      </c>
      <c r="C48" s="83">
        <v>693</v>
      </c>
      <c r="D48" s="80">
        <v>1644.92</v>
      </c>
      <c r="E48" s="80">
        <v>924.90356000000008</v>
      </c>
      <c r="F48" s="46"/>
      <c r="G48" s="46">
        <v>1012.8</v>
      </c>
      <c r="H48" s="46"/>
      <c r="I48" s="80">
        <v>607.67999999999995</v>
      </c>
    </row>
    <row r="49" spans="1:9" ht="25.95" customHeight="1" x14ac:dyDescent="0.3">
      <c r="A49" s="5" t="s">
        <v>107</v>
      </c>
      <c r="B49" s="47" t="s">
        <v>108</v>
      </c>
      <c r="C49" s="83">
        <v>542</v>
      </c>
      <c r="D49" s="80">
        <v>1609.8</v>
      </c>
      <c r="E49" s="80">
        <v>907.34210000000007</v>
      </c>
      <c r="F49" s="46"/>
      <c r="G49" s="46">
        <v>988.8</v>
      </c>
      <c r="H49" s="46"/>
      <c r="I49" s="80">
        <v>593.28</v>
      </c>
    </row>
    <row r="50" spans="1:9" ht="40.5" customHeight="1" x14ac:dyDescent="0.3">
      <c r="A50" s="5" t="s">
        <v>109</v>
      </c>
      <c r="B50" s="47" t="s">
        <v>110</v>
      </c>
      <c r="C50" s="83">
        <v>693</v>
      </c>
      <c r="D50" s="80">
        <v>1229.3022000000001</v>
      </c>
      <c r="E50" s="80">
        <v>848.8</v>
      </c>
      <c r="F50" s="46"/>
      <c r="G50" s="46">
        <v>756</v>
      </c>
      <c r="H50" s="46"/>
      <c r="I50" s="80">
        <v>453.6</v>
      </c>
    </row>
    <row r="51" spans="1:9" ht="45.6" customHeight="1" x14ac:dyDescent="0.3">
      <c r="A51" s="5" t="s">
        <v>111</v>
      </c>
      <c r="B51" s="47" t="s">
        <v>112</v>
      </c>
      <c r="C51" s="83">
        <v>574</v>
      </c>
      <c r="D51" s="80">
        <v>772.70424000000003</v>
      </c>
      <c r="E51" s="80">
        <v>433.18268000000006</v>
      </c>
      <c r="F51" s="214"/>
      <c r="G51" s="80">
        <v>475.2</v>
      </c>
      <c r="H51" s="214"/>
      <c r="I51" s="80">
        <v>285.12</v>
      </c>
    </row>
    <row r="52" spans="1:9" ht="20.399999999999999" customHeight="1" x14ac:dyDescent="0.3">
      <c r="B52" s="2" t="s">
        <v>124</v>
      </c>
      <c r="D52" s="160"/>
      <c r="E52" s="160"/>
      <c r="G52" s="160"/>
      <c r="I52" s="160"/>
    </row>
    <row r="53" spans="1:9" ht="30.6" customHeight="1" x14ac:dyDescent="0.3">
      <c r="A53" s="159" t="s">
        <v>125</v>
      </c>
      <c r="B53" s="424" t="s">
        <v>735</v>
      </c>
      <c r="C53" s="424"/>
      <c r="D53" s="424"/>
      <c r="E53" s="424"/>
      <c r="F53" s="424"/>
      <c r="G53" s="424"/>
      <c r="H53" s="424"/>
      <c r="I53" s="424"/>
    </row>
    <row r="54" spans="1:9" ht="30.6" customHeight="1" x14ac:dyDescent="0.3">
      <c r="A54" s="169" t="s">
        <v>126</v>
      </c>
      <c r="B54" s="424" t="s">
        <v>756</v>
      </c>
      <c r="C54" s="424"/>
      <c r="D54" s="424"/>
      <c r="E54" s="424"/>
      <c r="F54" s="424"/>
      <c r="G54" s="424"/>
      <c r="H54" s="424"/>
      <c r="I54" s="424"/>
    </row>
    <row r="55" spans="1:9" ht="31.2" customHeight="1" x14ac:dyDescent="0.3">
      <c r="A55" s="389" t="s">
        <v>650</v>
      </c>
      <c r="B55" s="389"/>
      <c r="C55" s="389"/>
      <c r="D55" s="389"/>
      <c r="E55" s="389"/>
      <c r="F55" s="389"/>
      <c r="G55" s="389"/>
      <c r="H55" s="389"/>
      <c r="I55" s="389"/>
    </row>
    <row r="56" spans="1:9" ht="25.95" customHeight="1" x14ac:dyDescent="0.3">
      <c r="A56" s="432" t="s">
        <v>683</v>
      </c>
      <c r="B56" s="434" t="s">
        <v>113</v>
      </c>
      <c r="C56" s="435"/>
      <c r="D56" s="438" t="s">
        <v>114</v>
      </c>
      <c r="E56" s="439"/>
      <c r="F56" s="230"/>
      <c r="G56" s="434" t="s">
        <v>115</v>
      </c>
      <c r="H56" s="440"/>
      <c r="I56" s="435"/>
    </row>
    <row r="57" spans="1:9" ht="57" customHeight="1" x14ac:dyDescent="0.3">
      <c r="A57" s="433"/>
      <c r="B57" s="436"/>
      <c r="C57" s="437"/>
      <c r="D57" s="44" t="s">
        <v>116</v>
      </c>
      <c r="E57" s="44" t="s">
        <v>117</v>
      </c>
      <c r="F57" s="231"/>
      <c r="G57" s="436"/>
      <c r="H57" s="441"/>
      <c r="I57" s="437"/>
    </row>
    <row r="58" spans="1:9" ht="40.950000000000003" customHeight="1" x14ac:dyDescent="0.3">
      <c r="A58" s="48" t="s">
        <v>129</v>
      </c>
      <c r="B58" s="267" t="s">
        <v>118</v>
      </c>
      <c r="C58" s="268"/>
      <c r="D58" s="85">
        <f>2*58.5382</f>
        <v>117.07640000000001</v>
      </c>
      <c r="E58" s="85">
        <v>65</v>
      </c>
      <c r="F58" s="203"/>
      <c r="G58" s="271" t="s">
        <v>624</v>
      </c>
      <c r="H58" s="388"/>
      <c r="I58" s="272"/>
    </row>
    <row r="59" spans="1:9" ht="25.95" customHeight="1" x14ac:dyDescent="0.3">
      <c r="A59" s="48" t="s">
        <v>131</v>
      </c>
      <c r="B59" s="267" t="s">
        <v>119</v>
      </c>
      <c r="C59" s="268"/>
      <c r="D59" s="85">
        <f>4*58.5382</f>
        <v>234.15280000000001</v>
      </c>
      <c r="E59" s="85">
        <v>140</v>
      </c>
      <c r="F59" s="203"/>
      <c r="G59" s="271" t="s">
        <v>120</v>
      </c>
      <c r="H59" s="388"/>
      <c r="I59" s="272"/>
    </row>
    <row r="60" spans="1:9" ht="25.95" customHeight="1" x14ac:dyDescent="0.3">
      <c r="A60" s="48" t="s">
        <v>133</v>
      </c>
      <c r="B60" s="267" t="s">
        <v>121</v>
      </c>
      <c r="C60" s="268"/>
      <c r="D60" s="85">
        <f>2*58.5382</f>
        <v>117.07640000000001</v>
      </c>
      <c r="E60" s="85">
        <v>65</v>
      </c>
      <c r="F60" s="203"/>
      <c r="G60" s="271" t="s">
        <v>625</v>
      </c>
      <c r="H60" s="388"/>
      <c r="I60" s="272"/>
    </row>
    <row r="61" spans="1:9" ht="25.95" customHeight="1" x14ac:dyDescent="0.3">
      <c r="A61" s="48" t="s">
        <v>651</v>
      </c>
      <c r="B61" s="267" t="s">
        <v>122</v>
      </c>
      <c r="C61" s="268"/>
      <c r="D61" s="85">
        <f>3*58.5382</f>
        <v>175.6146</v>
      </c>
      <c r="E61" s="85">
        <v>100</v>
      </c>
      <c r="F61" s="203"/>
      <c r="G61" s="325" t="s">
        <v>123</v>
      </c>
      <c r="H61" s="354"/>
      <c r="I61" s="326"/>
    </row>
    <row r="62" spans="1:9" ht="18.600000000000001" customHeight="1" x14ac:dyDescent="0.3">
      <c r="B62" s="2" t="s">
        <v>124</v>
      </c>
    </row>
    <row r="63" spans="1:9" ht="41.25" customHeight="1" x14ac:dyDescent="0.3">
      <c r="A63" s="35" t="s">
        <v>125</v>
      </c>
      <c r="B63" s="424" t="s">
        <v>627</v>
      </c>
      <c r="C63" s="424"/>
      <c r="D63" s="424"/>
      <c r="E63" s="424"/>
      <c r="F63" s="424"/>
      <c r="G63" s="424"/>
      <c r="H63" s="424"/>
      <c r="I63" s="424"/>
    </row>
    <row r="64" spans="1:9" ht="38.25" customHeight="1" x14ac:dyDescent="0.3">
      <c r="A64" s="35" t="s">
        <v>126</v>
      </c>
      <c r="B64" s="424" t="s">
        <v>127</v>
      </c>
      <c r="C64" s="425"/>
      <c r="D64" s="425"/>
      <c r="E64" s="425"/>
      <c r="F64" s="425"/>
      <c r="G64" s="425"/>
      <c r="H64" s="425"/>
      <c r="I64" s="425"/>
    </row>
    <row r="65" spans="1:9" ht="40.200000000000003" customHeight="1" x14ac:dyDescent="0.3">
      <c r="A65" s="276" t="s">
        <v>652</v>
      </c>
      <c r="B65" s="276"/>
      <c r="C65" s="276"/>
      <c r="D65" s="276"/>
      <c r="E65" s="276"/>
      <c r="F65" s="276"/>
      <c r="G65" s="276"/>
      <c r="H65" s="180"/>
      <c r="I65" s="12"/>
    </row>
    <row r="66" spans="1:9" ht="16.95" customHeight="1" x14ac:dyDescent="0.3">
      <c r="B66" s="13"/>
      <c r="C66" s="422" t="s">
        <v>596</v>
      </c>
      <c r="D66" s="422"/>
      <c r="E66" s="420" t="s">
        <v>596</v>
      </c>
      <c r="F66" s="420"/>
      <c r="G66" s="420"/>
      <c r="H66" s="220"/>
    </row>
    <row r="67" spans="1:9" ht="30.6" customHeight="1" x14ac:dyDescent="0.3">
      <c r="A67" s="417" t="s">
        <v>683</v>
      </c>
      <c r="B67" s="429" t="s">
        <v>128</v>
      </c>
      <c r="C67" s="271" t="s">
        <v>5</v>
      </c>
      <c r="D67" s="272"/>
      <c r="E67" s="271" t="s">
        <v>6</v>
      </c>
      <c r="F67" s="388"/>
      <c r="G67" s="419"/>
      <c r="H67" s="11"/>
      <c r="I67" s="9"/>
    </row>
    <row r="68" spans="1:9" ht="16.95" customHeight="1" x14ac:dyDescent="0.3">
      <c r="A68" s="418"/>
      <c r="B68" s="431"/>
      <c r="C68" s="83" t="s">
        <v>7</v>
      </c>
      <c r="D68" s="83">
        <v>2</v>
      </c>
      <c r="E68" s="83" t="s">
        <v>7</v>
      </c>
      <c r="F68" s="183"/>
      <c r="G68" s="84">
        <v>2</v>
      </c>
      <c r="H68" s="11"/>
      <c r="I68" s="2"/>
    </row>
    <row r="69" spans="1:9" ht="55.95" customHeight="1" x14ac:dyDescent="0.3">
      <c r="A69" s="49" t="s">
        <v>139</v>
      </c>
      <c r="B69" s="47" t="s">
        <v>130</v>
      </c>
      <c r="C69" s="80">
        <v>816.27</v>
      </c>
      <c r="D69" s="80">
        <v>381.62</v>
      </c>
      <c r="E69" s="85">
        <v>785.57380923412245</v>
      </c>
      <c r="F69" s="203"/>
      <c r="G69" s="50">
        <v>341.43319764358768</v>
      </c>
      <c r="H69" s="233"/>
      <c r="I69" s="2"/>
    </row>
    <row r="70" spans="1:9" ht="24" customHeight="1" x14ac:dyDescent="0.3">
      <c r="A70" s="49" t="s">
        <v>141</v>
      </c>
      <c r="B70" s="47" t="s">
        <v>132</v>
      </c>
      <c r="C70" s="80">
        <f>10.9*58.5382</f>
        <v>638.06638000000009</v>
      </c>
      <c r="D70" s="80">
        <v>380.5</v>
      </c>
      <c r="E70" s="79">
        <v>369.58</v>
      </c>
      <c r="F70" s="182"/>
      <c r="G70" s="84">
        <v>221.34</v>
      </c>
      <c r="H70" s="11"/>
      <c r="I70" s="2"/>
    </row>
    <row r="71" spans="1:9" ht="49.2" customHeight="1" x14ac:dyDescent="0.3">
      <c r="A71" s="49" t="s">
        <v>143</v>
      </c>
      <c r="B71" s="47" t="s">
        <v>134</v>
      </c>
      <c r="C71" s="80">
        <f>4*58.5382</f>
        <v>234.15280000000001</v>
      </c>
      <c r="D71" s="80">
        <v>134.63999999999999</v>
      </c>
      <c r="E71" s="85">
        <v>136</v>
      </c>
      <c r="F71" s="203"/>
      <c r="G71" s="50">
        <v>78.2</v>
      </c>
      <c r="H71" s="233"/>
      <c r="I71" s="2"/>
    </row>
    <row r="72" spans="1:9" ht="28.95" customHeight="1" x14ac:dyDescent="0.3">
      <c r="A72" s="276" t="s">
        <v>653</v>
      </c>
      <c r="B72" s="276"/>
      <c r="C72" s="276"/>
      <c r="D72" s="276"/>
      <c r="E72" s="276"/>
      <c r="F72" s="276"/>
      <c r="G72" s="276"/>
      <c r="H72" s="276"/>
      <c r="I72" s="276"/>
    </row>
    <row r="73" spans="1:9" ht="16.95" customHeight="1" x14ac:dyDescent="0.3">
      <c r="B73" s="3"/>
      <c r="C73" s="3"/>
      <c r="D73" s="420" t="s">
        <v>597</v>
      </c>
      <c r="E73" s="420"/>
      <c r="F73" s="218"/>
      <c r="G73" s="420" t="s">
        <v>597</v>
      </c>
      <c r="H73" s="420"/>
      <c r="I73" s="420"/>
    </row>
    <row r="74" spans="1:9" ht="25.2" customHeight="1" x14ac:dyDescent="0.3">
      <c r="A74" s="385" t="s">
        <v>683</v>
      </c>
      <c r="B74" s="429" t="s">
        <v>135</v>
      </c>
      <c r="C74" s="447" t="s">
        <v>136</v>
      </c>
      <c r="D74" s="271" t="s">
        <v>137</v>
      </c>
      <c r="E74" s="272"/>
      <c r="F74" s="211"/>
      <c r="G74" s="269" t="s">
        <v>138</v>
      </c>
      <c r="H74" s="387"/>
      <c r="I74" s="270"/>
    </row>
    <row r="75" spans="1:9" ht="13.95" customHeight="1" x14ac:dyDescent="0.3">
      <c r="A75" s="386"/>
      <c r="B75" s="431"/>
      <c r="C75" s="448"/>
      <c r="D75" s="83">
        <v>1</v>
      </c>
      <c r="E75" s="83">
        <v>2</v>
      </c>
      <c r="F75" s="184"/>
      <c r="G75" s="75">
        <v>1</v>
      </c>
      <c r="H75" s="184"/>
      <c r="I75" s="83">
        <v>2</v>
      </c>
    </row>
    <row r="76" spans="1:9" ht="25.95" customHeight="1" x14ac:dyDescent="0.3">
      <c r="A76" s="48" t="s">
        <v>157</v>
      </c>
      <c r="B76" s="47" t="s">
        <v>140</v>
      </c>
      <c r="C76" s="51">
        <v>3</v>
      </c>
      <c r="D76" s="80">
        <f>24.5*58.5382</f>
        <v>1434.1859000000002</v>
      </c>
      <c r="E76" s="80">
        <v>889.78064000000006</v>
      </c>
      <c r="F76" s="214"/>
      <c r="G76" s="85">
        <v>789.96330584055727</v>
      </c>
      <c r="H76" s="215"/>
      <c r="I76" s="80">
        <v>527.41549835268313</v>
      </c>
    </row>
    <row r="77" spans="1:9" ht="25.95" customHeight="1" x14ac:dyDescent="0.3">
      <c r="A77" s="48" t="s">
        <v>160</v>
      </c>
      <c r="B77" s="47" t="s">
        <v>142</v>
      </c>
      <c r="C77" s="51">
        <v>5</v>
      </c>
      <c r="D77" s="80">
        <f>58.5382*40.8</f>
        <v>2388.3585600000001</v>
      </c>
      <c r="E77" s="80">
        <v>1557.1161200000001</v>
      </c>
      <c r="F77" s="214"/>
      <c r="G77" s="85">
        <v>1286.3655097342621</v>
      </c>
      <c r="H77" s="215"/>
      <c r="I77" s="80">
        <v>558.60004844246646</v>
      </c>
    </row>
    <row r="78" spans="1:9" ht="25.95" customHeight="1" x14ac:dyDescent="0.3">
      <c r="A78" s="48" t="s">
        <v>654</v>
      </c>
      <c r="B78" s="47" t="s">
        <v>144</v>
      </c>
      <c r="C78" s="51">
        <v>12</v>
      </c>
      <c r="D78" s="80">
        <f>78.6*58.5382</f>
        <v>4601.1025200000004</v>
      </c>
      <c r="E78" s="80">
        <v>2546.4117000000001</v>
      </c>
      <c r="F78" s="214"/>
      <c r="G78" s="85">
        <v>1607.3789324638801</v>
      </c>
      <c r="H78" s="215"/>
      <c r="I78" s="80">
        <v>914.09662772368415</v>
      </c>
    </row>
    <row r="79" spans="1:9" ht="25.95" customHeight="1" x14ac:dyDescent="0.3">
      <c r="A79" s="48" t="s">
        <v>655</v>
      </c>
      <c r="B79" s="47" t="s">
        <v>145</v>
      </c>
      <c r="C79" s="51">
        <v>24</v>
      </c>
      <c r="D79" s="80">
        <f>165.7*58.5382</f>
        <v>9699.7797399999999</v>
      </c>
      <c r="E79" s="80">
        <v>3588.3916600000002</v>
      </c>
      <c r="F79" s="214"/>
      <c r="G79" s="85">
        <v>3184.949964963158</v>
      </c>
      <c r="H79" s="215"/>
      <c r="I79" s="80">
        <v>2078.6658457700723</v>
      </c>
    </row>
    <row r="80" spans="1:9" ht="25.95" customHeight="1" x14ac:dyDescent="0.3">
      <c r="A80" s="48" t="s">
        <v>656</v>
      </c>
      <c r="B80" s="47" t="s">
        <v>146</v>
      </c>
      <c r="C80" s="51">
        <v>31.9</v>
      </c>
      <c r="D80" s="80">
        <f>174.7*58.5382</f>
        <v>10226.623540000001</v>
      </c>
      <c r="E80" s="80">
        <v>6292.8565000000008</v>
      </c>
      <c r="F80" s="214"/>
      <c r="G80" s="52">
        <v>8994.5473005774493</v>
      </c>
      <c r="H80" s="52"/>
      <c r="I80" s="53">
        <v>5564.9027003979627</v>
      </c>
    </row>
    <row r="81" spans="1:9" ht="25.95" customHeight="1" x14ac:dyDescent="0.3">
      <c r="A81" s="48" t="s">
        <v>657</v>
      </c>
      <c r="B81" s="47" t="s">
        <v>147</v>
      </c>
      <c r="C81" s="51">
        <v>32</v>
      </c>
      <c r="D81" s="80">
        <f>191.3*58.5382</f>
        <v>11198.357660000001</v>
      </c>
      <c r="E81" s="80">
        <v>6731.893</v>
      </c>
      <c r="F81" s="214"/>
      <c r="G81" s="52">
        <v>9856.8625152582554</v>
      </c>
      <c r="H81" s="52"/>
      <c r="I81" s="53">
        <v>5956.9526115216458</v>
      </c>
    </row>
    <row r="82" spans="1:9" ht="25.95" customHeight="1" x14ac:dyDescent="0.3">
      <c r="A82" s="48" t="s">
        <v>658</v>
      </c>
      <c r="B82" s="47" t="s">
        <v>148</v>
      </c>
      <c r="C82" s="51">
        <v>35</v>
      </c>
      <c r="D82" s="80">
        <f>205.5*58.5382</f>
        <v>12029.600100000001</v>
      </c>
      <c r="E82" s="80">
        <v>7077.2683800000004</v>
      </c>
      <c r="F82" s="214"/>
      <c r="G82" s="52">
        <v>10588.791594272498</v>
      </c>
      <c r="H82" s="52"/>
      <c r="I82" s="53">
        <v>6279.3363780553918</v>
      </c>
    </row>
    <row r="83" spans="1:9" ht="18.600000000000001" customHeight="1" x14ac:dyDescent="0.3">
      <c r="B83" s="36" t="s">
        <v>149</v>
      </c>
    </row>
    <row r="84" spans="1:9" ht="20.399999999999999" customHeight="1" x14ac:dyDescent="0.3">
      <c r="A84" s="35" t="s">
        <v>125</v>
      </c>
      <c r="B84" s="348" t="s">
        <v>150</v>
      </c>
      <c r="C84" s="348"/>
      <c r="D84" s="348"/>
      <c r="E84" s="348"/>
      <c r="F84" s="348"/>
      <c r="G84" s="348"/>
      <c r="H84" s="348"/>
      <c r="I84" s="348"/>
    </row>
    <row r="85" spans="1:9" ht="30" customHeight="1" x14ac:dyDescent="0.3">
      <c r="A85" s="35" t="s">
        <v>126</v>
      </c>
      <c r="B85" s="348" t="s">
        <v>151</v>
      </c>
      <c r="C85" s="348"/>
      <c r="D85" s="348"/>
      <c r="E85" s="348"/>
      <c r="F85" s="348"/>
      <c r="G85" s="348"/>
      <c r="H85" s="348"/>
      <c r="I85" s="348"/>
    </row>
    <row r="86" spans="1:9" ht="40.950000000000003" customHeight="1" x14ac:dyDescent="0.3">
      <c r="A86" s="35" t="s">
        <v>152</v>
      </c>
      <c r="B86" s="348" t="s">
        <v>598</v>
      </c>
      <c r="C86" s="348"/>
      <c r="D86" s="348"/>
      <c r="E86" s="348"/>
      <c r="F86" s="348"/>
      <c r="G86" s="348"/>
      <c r="H86" s="348"/>
      <c r="I86" s="348"/>
    </row>
    <row r="87" spans="1:9" ht="70.2" customHeight="1" x14ac:dyDescent="0.3">
      <c r="A87" s="35" t="s">
        <v>153</v>
      </c>
      <c r="B87" s="348" t="s">
        <v>154</v>
      </c>
      <c r="C87" s="348"/>
      <c r="D87" s="348"/>
      <c r="E87" s="348"/>
      <c r="F87" s="348"/>
      <c r="G87" s="348"/>
      <c r="H87" s="348"/>
      <c r="I87" s="348"/>
    </row>
    <row r="88" spans="1:9" ht="13.5" customHeight="1" x14ac:dyDescent="0.3">
      <c r="A88" s="35" t="s">
        <v>201</v>
      </c>
      <c r="B88" s="423"/>
      <c r="C88" s="423"/>
      <c r="D88" s="423"/>
      <c r="E88" s="423"/>
      <c r="F88" s="423"/>
      <c r="G88" s="423"/>
      <c r="H88" s="423"/>
      <c r="I88" s="423"/>
    </row>
    <row r="89" spans="1:9" ht="40.200000000000003" customHeight="1" x14ac:dyDescent="0.3">
      <c r="A89" s="276" t="s">
        <v>659</v>
      </c>
      <c r="B89" s="276"/>
      <c r="C89" s="276"/>
      <c r="D89" s="276"/>
      <c r="E89" s="276"/>
      <c r="F89" s="276"/>
      <c r="G89" s="276"/>
      <c r="H89" s="180"/>
      <c r="I89" s="12"/>
    </row>
    <row r="90" spans="1:9" ht="27.6" customHeight="1" x14ac:dyDescent="0.3">
      <c r="A90" s="73" t="s">
        <v>683</v>
      </c>
      <c r="B90" s="79" t="s">
        <v>155</v>
      </c>
      <c r="C90" s="79" t="s">
        <v>156</v>
      </c>
      <c r="D90" s="269" t="s">
        <v>295</v>
      </c>
      <c r="E90" s="270"/>
      <c r="G90" s="6"/>
      <c r="H90" s="6"/>
      <c r="I90" s="11"/>
    </row>
    <row r="91" spans="1:9" ht="43.95" customHeight="1" x14ac:dyDescent="0.3">
      <c r="A91" s="54" t="s">
        <v>165</v>
      </c>
      <c r="B91" s="79" t="s">
        <v>158</v>
      </c>
      <c r="C91" s="83" t="s">
        <v>159</v>
      </c>
      <c r="D91" s="415">
        <v>1864.41</v>
      </c>
      <c r="E91" s="416"/>
      <c r="F91" s="232"/>
      <c r="G91" s="93"/>
      <c r="H91" s="93"/>
      <c r="I91" s="11"/>
    </row>
    <row r="92" spans="1:9" ht="43.2" customHeight="1" x14ac:dyDescent="0.3">
      <c r="A92" s="54" t="s">
        <v>168</v>
      </c>
      <c r="B92" s="79" t="s">
        <v>161</v>
      </c>
      <c r="C92" s="81" t="s">
        <v>159</v>
      </c>
      <c r="D92" s="400">
        <v>2454.4699999999998</v>
      </c>
      <c r="E92" s="402"/>
      <c r="F92" s="233"/>
      <c r="G92" s="93"/>
      <c r="H92" s="93"/>
      <c r="I92" s="11"/>
    </row>
    <row r="93" spans="1:9" ht="18.600000000000001" customHeight="1" x14ac:dyDescent="0.3">
      <c r="B93" s="10" t="s">
        <v>149</v>
      </c>
    </row>
    <row r="94" spans="1:9" ht="84" customHeight="1" x14ac:dyDescent="0.3">
      <c r="A94" s="35" t="s">
        <v>125</v>
      </c>
      <c r="B94" s="348" t="s">
        <v>162</v>
      </c>
      <c r="C94" s="348"/>
      <c r="D94" s="348"/>
      <c r="E94" s="348"/>
      <c r="F94" s="348"/>
      <c r="G94" s="348"/>
      <c r="H94" s="201"/>
      <c r="I94" s="12"/>
    </row>
    <row r="95" spans="1:9" ht="25.95" customHeight="1" x14ac:dyDescent="0.3">
      <c r="A95" s="276" t="s">
        <v>660</v>
      </c>
      <c r="B95" s="276"/>
      <c r="C95" s="276"/>
      <c r="D95" s="276"/>
      <c r="E95" s="276"/>
      <c r="F95" s="276"/>
      <c r="G95" s="276"/>
      <c r="H95" s="180"/>
      <c r="I95" s="12"/>
    </row>
    <row r="96" spans="1:9" ht="25.95" customHeight="1" x14ac:dyDescent="0.3">
      <c r="A96" s="72" t="s">
        <v>683</v>
      </c>
      <c r="B96" s="271" t="s">
        <v>163</v>
      </c>
      <c r="C96" s="272"/>
      <c r="D96" s="83" t="s">
        <v>156</v>
      </c>
      <c r="E96" s="83" t="s">
        <v>777</v>
      </c>
      <c r="F96" s="271" t="s">
        <v>779</v>
      </c>
      <c r="G96" s="272"/>
      <c r="H96" s="11"/>
      <c r="I96" s="12"/>
    </row>
    <row r="97" spans="1:9" ht="61.8" customHeight="1" x14ac:dyDescent="0.3">
      <c r="A97" s="48" t="s">
        <v>661</v>
      </c>
      <c r="B97" s="267" t="s">
        <v>166</v>
      </c>
      <c r="C97" s="410"/>
      <c r="D97" s="83" t="s">
        <v>167</v>
      </c>
      <c r="E97" s="80">
        <f>2.5*58.5382</f>
        <v>146.34550000000002</v>
      </c>
      <c r="F97" s="269"/>
      <c r="G97" s="270"/>
      <c r="I97" s="12"/>
    </row>
    <row r="98" spans="1:9" ht="64.8" customHeight="1" x14ac:dyDescent="0.3">
      <c r="A98" s="48" t="s">
        <v>662</v>
      </c>
      <c r="B98" s="267" t="s">
        <v>169</v>
      </c>
      <c r="C98" s="410"/>
      <c r="D98" s="83" t="s">
        <v>167</v>
      </c>
      <c r="E98" s="80">
        <v>139.25749999999999</v>
      </c>
      <c r="F98" s="269"/>
      <c r="G98" s="270"/>
      <c r="I98" s="12"/>
    </row>
    <row r="99" spans="1:9" ht="42" customHeight="1" x14ac:dyDescent="0.3">
      <c r="A99" s="48" t="s">
        <v>663</v>
      </c>
      <c r="B99" s="267" t="s">
        <v>170</v>
      </c>
      <c r="C99" s="410"/>
      <c r="D99" s="83" t="s">
        <v>167</v>
      </c>
      <c r="E99" s="80">
        <v>130</v>
      </c>
      <c r="F99" s="269"/>
      <c r="G99" s="270"/>
      <c r="I99" s="12"/>
    </row>
    <row r="100" spans="1:9" ht="38.4" customHeight="1" x14ac:dyDescent="0.3">
      <c r="A100" s="48" t="s">
        <v>664</v>
      </c>
      <c r="B100" s="267" t="s">
        <v>171</v>
      </c>
      <c r="C100" s="410"/>
      <c r="D100" s="83" t="s">
        <v>172</v>
      </c>
      <c r="E100" s="80">
        <v>301.99744087006633</v>
      </c>
      <c r="F100" s="269"/>
      <c r="G100" s="270"/>
      <c r="I100" s="12"/>
    </row>
    <row r="101" spans="1:9" ht="58.95" customHeight="1" x14ac:dyDescent="0.3">
      <c r="A101" s="48" t="s">
        <v>665</v>
      </c>
      <c r="B101" s="411" t="s">
        <v>599</v>
      </c>
      <c r="C101" s="412"/>
      <c r="D101" s="83" t="s">
        <v>583</v>
      </c>
      <c r="E101" s="80">
        <v>0.47058510070401843</v>
      </c>
      <c r="F101" s="269"/>
      <c r="G101" s="270"/>
      <c r="I101" s="12"/>
    </row>
    <row r="102" spans="1:9" ht="64.2" customHeight="1" x14ac:dyDescent="0.3">
      <c r="A102" s="48" t="s">
        <v>666</v>
      </c>
      <c r="B102" s="411" t="s">
        <v>600</v>
      </c>
      <c r="C102" s="412"/>
      <c r="D102" s="83" t="s">
        <v>583</v>
      </c>
      <c r="E102" s="80">
        <v>0.64959343727527297</v>
      </c>
      <c r="F102" s="269"/>
      <c r="G102" s="460"/>
      <c r="I102" s="12"/>
    </row>
    <row r="103" spans="1:9" ht="44.4" customHeight="1" x14ac:dyDescent="0.3">
      <c r="A103" s="48" t="s">
        <v>667</v>
      </c>
      <c r="B103" s="267" t="s">
        <v>173</v>
      </c>
      <c r="C103" s="410"/>
      <c r="D103" s="83" t="s">
        <v>167</v>
      </c>
      <c r="E103" s="80">
        <v>3.06</v>
      </c>
      <c r="F103" s="269"/>
      <c r="G103" s="460"/>
      <c r="I103" s="12"/>
    </row>
    <row r="104" spans="1:9" ht="44.4" customHeight="1" x14ac:dyDescent="0.3">
      <c r="A104" s="48" t="s">
        <v>668</v>
      </c>
      <c r="B104" s="411" t="s">
        <v>174</v>
      </c>
      <c r="C104" s="412"/>
      <c r="D104" s="83" t="s">
        <v>175</v>
      </c>
      <c r="E104" s="80">
        <v>3651.9952154952343</v>
      </c>
      <c r="F104" s="269"/>
      <c r="G104" s="460"/>
      <c r="I104" s="12"/>
    </row>
    <row r="105" spans="1:9" ht="41.4" customHeight="1" x14ac:dyDescent="0.3">
      <c r="A105" s="48" t="s">
        <v>669</v>
      </c>
      <c r="B105" s="411" t="s">
        <v>552</v>
      </c>
      <c r="C105" s="412"/>
      <c r="D105" s="83" t="s">
        <v>778</v>
      </c>
      <c r="E105" s="80">
        <v>8.31</v>
      </c>
      <c r="F105" s="269"/>
      <c r="G105" s="460"/>
      <c r="I105" s="6"/>
    </row>
    <row r="106" spans="1:9" ht="15" customHeight="1" x14ac:dyDescent="0.3">
      <c r="A106" s="35"/>
      <c r="B106" s="76" t="s">
        <v>124</v>
      </c>
      <c r="C106" s="76"/>
      <c r="D106" s="76"/>
      <c r="E106" s="76"/>
      <c r="F106" s="201"/>
      <c r="G106" s="76"/>
      <c r="H106" s="201"/>
      <c r="I106" s="6"/>
    </row>
    <row r="107" spans="1:9" ht="29.25" customHeight="1" x14ac:dyDescent="0.3">
      <c r="A107" s="35" t="s">
        <v>125</v>
      </c>
      <c r="B107" s="348" t="s">
        <v>566</v>
      </c>
      <c r="C107" s="348"/>
      <c r="D107" s="348"/>
      <c r="E107" s="348"/>
      <c r="F107" s="348"/>
      <c r="G107" s="348"/>
      <c r="H107" s="201"/>
      <c r="I107" s="6"/>
    </row>
    <row r="108" spans="1:9" ht="20.25" customHeight="1" x14ac:dyDescent="0.3">
      <c r="A108" s="35" t="s">
        <v>126</v>
      </c>
      <c r="B108" s="348" t="s">
        <v>567</v>
      </c>
      <c r="C108" s="348"/>
      <c r="D108" s="348"/>
      <c r="E108" s="348"/>
      <c r="F108" s="348"/>
      <c r="G108" s="348"/>
      <c r="H108" s="201"/>
      <c r="I108" s="6"/>
    </row>
    <row r="109" spans="1:9" ht="19.5" customHeight="1" x14ac:dyDescent="0.3">
      <c r="A109" s="35"/>
      <c r="B109" s="286" t="s">
        <v>601</v>
      </c>
      <c r="C109" s="286"/>
      <c r="D109" s="286"/>
      <c r="E109" s="286"/>
      <c r="F109" s="286"/>
      <c r="G109" s="286"/>
      <c r="H109" s="188"/>
      <c r="I109" s="6"/>
    </row>
    <row r="110" spans="1:9" ht="16.2" customHeight="1" x14ac:dyDescent="0.3">
      <c r="A110" s="35"/>
      <c r="B110" s="286" t="s">
        <v>176</v>
      </c>
      <c r="C110" s="286"/>
      <c r="D110" s="286"/>
      <c r="E110" s="286"/>
      <c r="F110" s="286"/>
      <c r="G110" s="286"/>
      <c r="H110" s="188"/>
      <c r="I110" s="6"/>
    </row>
    <row r="111" spans="1:9" ht="21.6" customHeight="1" x14ac:dyDescent="0.3">
      <c r="A111" s="414" t="s">
        <v>177</v>
      </c>
      <c r="B111" s="414"/>
      <c r="C111" s="414"/>
      <c r="D111" s="414"/>
      <c r="E111" s="414"/>
      <c r="F111" s="414"/>
      <c r="G111" s="414"/>
      <c r="H111" s="217"/>
      <c r="I111" s="113"/>
    </row>
    <row r="112" spans="1:9" ht="19.95" customHeight="1" x14ac:dyDescent="0.3">
      <c r="A112" s="414" t="s">
        <v>178</v>
      </c>
      <c r="B112" s="414"/>
      <c r="C112" s="414"/>
      <c r="D112" s="414"/>
      <c r="E112" s="414"/>
      <c r="F112" s="414"/>
      <c r="G112" s="414"/>
      <c r="H112" s="217"/>
      <c r="I112" s="113"/>
    </row>
    <row r="113" spans="1:9" ht="22.2" customHeight="1" x14ac:dyDescent="0.3">
      <c r="A113" s="414" t="s">
        <v>616</v>
      </c>
      <c r="B113" s="414"/>
      <c r="C113" s="414"/>
      <c r="D113" s="414"/>
      <c r="E113" s="414"/>
      <c r="F113" s="414"/>
      <c r="G113" s="414"/>
      <c r="H113" s="217"/>
      <c r="I113" s="113"/>
    </row>
    <row r="114" spans="1:9" ht="66.599999999999994" customHeight="1" x14ac:dyDescent="0.3">
      <c r="A114" s="144" t="s">
        <v>628</v>
      </c>
      <c r="B114" s="114" t="s">
        <v>179</v>
      </c>
      <c r="C114" s="115" t="s">
        <v>137</v>
      </c>
      <c r="D114" s="116" t="s">
        <v>629</v>
      </c>
      <c r="E114" s="116" t="s">
        <v>630</v>
      </c>
      <c r="F114" s="116"/>
      <c r="G114" s="116" t="s">
        <v>631</v>
      </c>
      <c r="H114" s="240"/>
      <c r="I114" s="113"/>
    </row>
    <row r="115" spans="1:9" ht="25.8" customHeight="1" x14ac:dyDescent="0.3">
      <c r="A115" s="117" t="s">
        <v>180</v>
      </c>
      <c r="B115" s="114">
        <v>0</v>
      </c>
      <c r="C115" s="118" t="s">
        <v>617</v>
      </c>
      <c r="D115" s="119">
        <v>0</v>
      </c>
      <c r="E115" s="119">
        <v>0</v>
      </c>
      <c r="F115" s="119"/>
      <c r="G115" s="119">
        <v>0</v>
      </c>
      <c r="H115" s="241"/>
      <c r="I115" s="113"/>
    </row>
    <row r="116" spans="1:9" ht="25.8" customHeight="1" x14ac:dyDescent="0.3">
      <c r="A116" s="117" t="s">
        <v>181</v>
      </c>
      <c r="B116" s="114">
        <v>1</v>
      </c>
      <c r="C116" s="118" t="s">
        <v>618</v>
      </c>
      <c r="D116" s="119">
        <v>1.69</v>
      </c>
      <c r="E116" s="119">
        <v>1.95</v>
      </c>
      <c r="F116" s="119"/>
      <c r="G116" s="119">
        <v>1.95</v>
      </c>
      <c r="H116" s="241"/>
      <c r="I116" s="113"/>
    </row>
    <row r="117" spans="1:9" ht="25.8" customHeight="1" x14ac:dyDescent="0.3">
      <c r="A117" s="117" t="s">
        <v>182</v>
      </c>
      <c r="B117" s="114">
        <v>2</v>
      </c>
      <c r="C117" s="118" t="s">
        <v>632</v>
      </c>
      <c r="D117" s="119">
        <v>4.82</v>
      </c>
      <c r="E117" s="119">
        <v>5.56</v>
      </c>
      <c r="F117" s="119"/>
      <c r="G117" s="119">
        <v>5.56</v>
      </c>
      <c r="H117" s="241"/>
      <c r="I117" s="113"/>
    </row>
    <row r="118" spans="1:9" ht="25.8" customHeight="1" x14ac:dyDescent="0.3">
      <c r="A118" s="414" t="s">
        <v>619</v>
      </c>
      <c r="B118" s="414"/>
      <c r="C118" s="414"/>
      <c r="D118" s="414"/>
      <c r="E118" s="414"/>
      <c r="F118" s="414"/>
      <c r="G118" s="414"/>
      <c r="H118" s="217"/>
      <c r="I118" s="113"/>
    </row>
    <row r="119" spans="1:9" ht="67.8" customHeight="1" x14ac:dyDescent="0.3">
      <c r="A119" s="144" t="s">
        <v>628</v>
      </c>
      <c r="B119" s="114" t="s">
        <v>179</v>
      </c>
      <c r="C119" s="115" t="s">
        <v>138</v>
      </c>
      <c r="D119" s="118" t="s">
        <v>629</v>
      </c>
      <c r="E119" s="118" t="s">
        <v>633</v>
      </c>
      <c r="F119" s="118"/>
      <c r="G119" s="118" t="s">
        <v>634</v>
      </c>
      <c r="H119" s="242"/>
      <c r="I119" s="113"/>
    </row>
    <row r="120" spans="1:9" ht="25.8" customHeight="1" x14ac:dyDescent="0.3">
      <c r="A120" s="117" t="s">
        <v>183</v>
      </c>
      <c r="B120" s="114">
        <v>0</v>
      </c>
      <c r="C120" s="118" t="s">
        <v>620</v>
      </c>
      <c r="D120" s="114">
        <v>0</v>
      </c>
      <c r="E120" s="114">
        <v>0</v>
      </c>
      <c r="F120" s="114"/>
      <c r="G120" s="114">
        <v>0</v>
      </c>
      <c r="H120" s="123"/>
      <c r="I120" s="113"/>
    </row>
    <row r="121" spans="1:9" ht="25.8" customHeight="1" x14ac:dyDescent="0.3">
      <c r="A121" s="117" t="s">
        <v>635</v>
      </c>
      <c r="B121" s="114">
        <v>1</v>
      </c>
      <c r="C121" s="118" t="s">
        <v>733</v>
      </c>
      <c r="D121" s="114">
        <v>0</v>
      </c>
      <c r="E121" s="119">
        <f>G121</f>
        <v>1.81</v>
      </c>
      <c r="F121" s="119"/>
      <c r="G121" s="119">
        <v>1.81</v>
      </c>
      <c r="H121" s="241"/>
      <c r="I121" s="113"/>
    </row>
    <row r="122" spans="1:9" ht="25.8" customHeight="1" x14ac:dyDescent="0.3">
      <c r="A122" s="117" t="s">
        <v>184</v>
      </c>
      <c r="B122" s="114">
        <v>2</v>
      </c>
      <c r="C122" s="118" t="s">
        <v>618</v>
      </c>
      <c r="D122" s="119">
        <v>2.2200000000000002</v>
      </c>
      <c r="E122" s="119">
        <f>G122</f>
        <v>2.58</v>
      </c>
      <c r="F122" s="119"/>
      <c r="G122" s="119">
        <v>2.58</v>
      </c>
      <c r="H122" s="241"/>
      <c r="I122" s="113"/>
    </row>
    <row r="123" spans="1:9" ht="25.95" customHeight="1" x14ac:dyDescent="0.3">
      <c r="A123" s="117" t="s">
        <v>185</v>
      </c>
      <c r="B123" s="114">
        <v>3</v>
      </c>
      <c r="C123" s="118" t="s">
        <v>632</v>
      </c>
      <c r="D123" s="119">
        <v>4.4400000000000004</v>
      </c>
      <c r="E123" s="119">
        <f>G123</f>
        <v>5.16</v>
      </c>
      <c r="F123" s="119"/>
      <c r="G123" s="119">
        <v>5.16</v>
      </c>
      <c r="H123" s="241"/>
      <c r="I123" s="113"/>
    </row>
    <row r="124" spans="1:9" ht="25.95" customHeight="1" x14ac:dyDescent="0.3">
      <c r="A124" s="120" t="s">
        <v>124</v>
      </c>
      <c r="B124" s="120"/>
      <c r="C124" s="120"/>
      <c r="D124" s="121"/>
      <c r="E124" s="121"/>
      <c r="F124" s="121"/>
      <c r="G124" s="121"/>
      <c r="H124" s="121"/>
      <c r="I124" s="113"/>
    </row>
    <row r="125" spans="1:9" ht="15.75" customHeight="1" x14ac:dyDescent="0.3">
      <c r="A125" s="147" t="s">
        <v>125</v>
      </c>
      <c r="B125" s="392" t="s">
        <v>186</v>
      </c>
      <c r="C125" s="392"/>
      <c r="D125" s="392"/>
      <c r="E125" s="392"/>
      <c r="F125" s="392"/>
      <c r="G125" s="392"/>
      <c r="H125" s="212"/>
      <c r="I125" s="153"/>
    </row>
    <row r="126" spans="1:9" ht="38.4" customHeight="1" x14ac:dyDescent="0.3">
      <c r="A126" s="147" t="s">
        <v>126</v>
      </c>
      <c r="B126" s="393" t="s">
        <v>187</v>
      </c>
      <c r="C126" s="393"/>
      <c r="D126" s="393"/>
      <c r="E126" s="393"/>
      <c r="F126" s="393"/>
      <c r="G126" s="393"/>
      <c r="H126" s="213"/>
      <c r="I126" s="153"/>
    </row>
    <row r="127" spans="1:9" ht="28.2" customHeight="1" x14ac:dyDescent="0.3">
      <c r="A127" s="147" t="s">
        <v>152</v>
      </c>
      <c r="B127" s="392" t="s">
        <v>188</v>
      </c>
      <c r="C127" s="392"/>
      <c r="D127" s="392"/>
      <c r="E127" s="392"/>
      <c r="F127" s="392"/>
      <c r="G127" s="392"/>
      <c r="H127" s="392"/>
      <c r="I127" s="392"/>
    </row>
    <row r="128" spans="1:9" ht="19.5" customHeight="1" x14ac:dyDescent="0.3">
      <c r="A128" s="413" t="s">
        <v>189</v>
      </c>
      <c r="B128" s="413"/>
      <c r="C128" s="413"/>
      <c r="D128" s="413"/>
      <c r="E128" s="413"/>
      <c r="F128" s="413"/>
      <c r="G128" s="413"/>
      <c r="H128" s="413"/>
      <c r="I128" s="413"/>
    </row>
    <row r="129" spans="1:9" ht="45.6" customHeight="1" x14ac:dyDescent="0.3">
      <c r="A129" s="144" t="s">
        <v>628</v>
      </c>
      <c r="B129" s="114" t="s">
        <v>179</v>
      </c>
      <c r="C129" s="118" t="s">
        <v>190</v>
      </c>
      <c r="D129" s="118" t="s">
        <v>636</v>
      </c>
      <c r="E129" s="118" t="s">
        <v>637</v>
      </c>
      <c r="F129" s="118"/>
      <c r="G129" s="118" t="s">
        <v>638</v>
      </c>
      <c r="H129" s="118"/>
      <c r="I129" s="118" t="s">
        <v>639</v>
      </c>
    </row>
    <row r="130" spans="1:9" ht="39" customHeight="1" x14ac:dyDescent="0.3">
      <c r="A130" s="117" t="s">
        <v>191</v>
      </c>
      <c r="B130" s="114">
        <v>0</v>
      </c>
      <c r="C130" s="114" t="s">
        <v>580</v>
      </c>
      <c r="D130" s="114">
        <v>0</v>
      </c>
      <c r="E130" s="114">
        <v>0</v>
      </c>
      <c r="F130" s="114"/>
      <c r="G130" s="114">
        <v>0</v>
      </c>
      <c r="H130" s="114"/>
      <c r="I130" s="114">
        <v>0</v>
      </c>
    </row>
    <row r="131" spans="1:9" ht="25.95" customHeight="1" x14ac:dyDescent="0.3">
      <c r="A131" s="117" t="s">
        <v>192</v>
      </c>
      <c r="B131" s="114">
        <v>1</v>
      </c>
      <c r="C131" s="118" t="s">
        <v>640</v>
      </c>
      <c r="D131" s="119">
        <v>10.6</v>
      </c>
      <c r="E131" s="119">
        <v>22.72</v>
      </c>
      <c r="F131" s="119"/>
      <c r="G131" s="119">
        <v>45.43</v>
      </c>
      <c r="H131" s="119"/>
      <c r="I131" s="122">
        <v>51.95</v>
      </c>
    </row>
    <row r="132" spans="1:9" ht="25.95" customHeight="1" x14ac:dyDescent="0.3">
      <c r="A132" s="117" t="s">
        <v>193</v>
      </c>
      <c r="B132" s="114">
        <v>2</v>
      </c>
      <c r="C132" s="118" t="s">
        <v>641</v>
      </c>
      <c r="D132" s="119">
        <v>16.50641854686744</v>
      </c>
      <c r="E132" s="119">
        <v>47.04</v>
      </c>
      <c r="F132" s="119"/>
      <c r="G132" s="119">
        <v>131.60867227605326</v>
      </c>
      <c r="H132" s="119"/>
      <c r="I132" s="122">
        <v>169.58</v>
      </c>
    </row>
    <row r="133" spans="1:9" ht="25.95" customHeight="1" x14ac:dyDescent="0.3">
      <c r="A133" s="421" t="s">
        <v>194</v>
      </c>
      <c r="B133" s="421"/>
      <c r="C133" s="421"/>
      <c r="D133" s="421"/>
      <c r="E133" s="421"/>
      <c r="F133" s="421"/>
      <c r="G133" s="421"/>
      <c r="H133" s="219"/>
      <c r="I133" s="113"/>
    </row>
    <row r="134" spans="1:9" ht="38.700000000000003" customHeight="1" x14ac:dyDescent="0.3">
      <c r="A134" s="144" t="s">
        <v>628</v>
      </c>
      <c r="B134" s="114" t="s">
        <v>179</v>
      </c>
      <c r="C134" s="118" t="s">
        <v>195</v>
      </c>
      <c r="D134" s="118" t="s">
        <v>196</v>
      </c>
      <c r="E134" s="118" t="s">
        <v>145</v>
      </c>
      <c r="F134" s="118"/>
      <c r="G134" s="118" t="s">
        <v>147</v>
      </c>
      <c r="H134" s="118"/>
      <c r="I134" s="118" t="s">
        <v>639</v>
      </c>
    </row>
    <row r="135" spans="1:9" ht="29.4" customHeight="1" x14ac:dyDescent="0.3">
      <c r="A135" s="117" t="s">
        <v>197</v>
      </c>
      <c r="B135" s="114">
        <v>0</v>
      </c>
      <c r="C135" s="114" t="s">
        <v>580</v>
      </c>
      <c r="D135" s="114">
        <v>0</v>
      </c>
      <c r="E135" s="114">
        <v>0</v>
      </c>
      <c r="F135" s="114"/>
      <c r="G135" s="114">
        <v>0</v>
      </c>
      <c r="H135" s="114"/>
      <c r="I135" s="114">
        <v>0</v>
      </c>
    </row>
    <row r="136" spans="1:9" ht="27" customHeight="1" x14ac:dyDescent="0.3">
      <c r="A136" s="117" t="s">
        <v>198</v>
      </c>
      <c r="B136" s="114">
        <v>1</v>
      </c>
      <c r="C136" s="118" t="s">
        <v>640</v>
      </c>
      <c r="D136" s="119">
        <v>5.71</v>
      </c>
      <c r="E136" s="119">
        <v>12.23</v>
      </c>
      <c r="F136" s="119"/>
      <c r="G136" s="119">
        <v>24.46</v>
      </c>
      <c r="H136" s="119"/>
      <c r="I136" s="122">
        <v>27.96</v>
      </c>
    </row>
    <row r="137" spans="1:9" ht="25.95" customHeight="1" x14ac:dyDescent="0.3">
      <c r="A137" s="117" t="s">
        <v>199</v>
      </c>
      <c r="B137" s="114">
        <v>2</v>
      </c>
      <c r="C137" s="118" t="s">
        <v>641</v>
      </c>
      <c r="D137" s="119">
        <v>9.51</v>
      </c>
      <c r="E137" s="119">
        <v>32.06</v>
      </c>
      <c r="F137" s="119"/>
      <c r="G137" s="119">
        <v>101.64</v>
      </c>
      <c r="H137" s="119"/>
      <c r="I137" s="122">
        <v>135.32</v>
      </c>
    </row>
    <row r="138" spans="1:9" ht="24" customHeight="1" x14ac:dyDescent="0.3">
      <c r="A138" s="147"/>
      <c r="B138" s="148" t="s">
        <v>124</v>
      </c>
      <c r="C138" s="123"/>
      <c r="D138" s="123"/>
      <c r="E138" s="123"/>
      <c r="F138" s="123"/>
      <c r="G138" s="123"/>
      <c r="H138" s="123"/>
      <c r="I138" s="113"/>
    </row>
    <row r="139" spans="1:9" ht="16.5" customHeight="1" x14ac:dyDescent="0.3">
      <c r="A139" s="147" t="s">
        <v>125</v>
      </c>
      <c r="B139" s="392" t="s">
        <v>200</v>
      </c>
      <c r="C139" s="392"/>
      <c r="D139" s="392"/>
      <c r="E139" s="392"/>
      <c r="F139" s="392"/>
      <c r="G139" s="392"/>
      <c r="H139" s="392"/>
      <c r="I139" s="392"/>
    </row>
    <row r="140" spans="1:9" ht="17.399999999999999" customHeight="1" x14ac:dyDescent="0.3">
      <c r="A140" s="147" t="s">
        <v>126</v>
      </c>
      <c r="B140" s="392" t="s">
        <v>186</v>
      </c>
      <c r="C140" s="392"/>
      <c r="D140" s="392"/>
      <c r="E140" s="392"/>
      <c r="F140" s="392"/>
      <c r="G140" s="392"/>
      <c r="H140" s="392"/>
      <c r="I140" s="392"/>
    </row>
    <row r="141" spans="1:9" ht="30" customHeight="1" x14ac:dyDescent="0.3">
      <c r="A141" s="147" t="s">
        <v>152</v>
      </c>
      <c r="B141" s="393" t="s">
        <v>581</v>
      </c>
      <c r="C141" s="393"/>
      <c r="D141" s="393"/>
      <c r="E141" s="393"/>
      <c r="F141" s="393"/>
      <c r="G141" s="393"/>
      <c r="H141" s="393"/>
      <c r="I141" s="393"/>
    </row>
    <row r="142" spans="1:9" ht="25.95" customHeight="1" x14ac:dyDescent="0.3">
      <c r="A142" s="147" t="s">
        <v>153</v>
      </c>
      <c r="B142" s="392" t="s">
        <v>202</v>
      </c>
      <c r="C142" s="392"/>
      <c r="D142" s="392"/>
      <c r="E142" s="392"/>
      <c r="F142" s="392"/>
      <c r="G142" s="392"/>
      <c r="H142" s="392"/>
      <c r="I142" s="392"/>
    </row>
    <row r="143" spans="1:9" ht="25.2" customHeight="1" x14ac:dyDescent="0.3">
      <c r="A143" s="277" t="s">
        <v>203</v>
      </c>
      <c r="B143" s="277"/>
      <c r="C143" s="277"/>
      <c r="D143" s="277"/>
      <c r="E143" s="277"/>
      <c r="F143" s="277"/>
      <c r="G143" s="277"/>
      <c r="H143" s="277"/>
      <c r="I143" s="277"/>
    </row>
    <row r="144" spans="1:9" ht="21.6" customHeight="1" x14ac:dyDescent="0.3">
      <c r="A144" s="276" t="s">
        <v>204</v>
      </c>
      <c r="B144" s="276"/>
      <c r="C144" s="276"/>
      <c r="D144" s="276"/>
      <c r="E144" s="276"/>
      <c r="F144" s="276"/>
      <c r="G144" s="276"/>
      <c r="H144" s="276"/>
      <c r="I144" s="276"/>
    </row>
    <row r="145" spans="1:9" ht="21.6" customHeight="1" x14ac:dyDescent="0.3">
      <c r="A145" s="446" t="s">
        <v>682</v>
      </c>
      <c r="B145" s="446"/>
      <c r="C145" s="446"/>
      <c r="D145" s="446"/>
      <c r="E145" s="446"/>
      <c r="F145" s="446"/>
      <c r="G145" s="446"/>
      <c r="H145" s="446"/>
      <c r="I145" s="446"/>
    </row>
    <row r="146" spans="1:9" ht="30.9" customHeight="1" x14ac:dyDescent="0.3">
      <c r="A146" s="409" t="s">
        <v>681</v>
      </c>
      <c r="B146" s="409"/>
      <c r="C146" s="409"/>
      <c r="D146" s="409"/>
      <c r="E146" s="409"/>
      <c r="F146" s="409"/>
      <c r="G146" s="409"/>
      <c r="H146" s="409"/>
      <c r="I146" s="409"/>
    </row>
    <row r="147" spans="1:9" ht="26.4" customHeight="1" x14ac:dyDescent="0.3">
      <c r="A147" s="391" t="s">
        <v>727</v>
      </c>
      <c r="B147" s="391"/>
      <c r="C147" s="391"/>
      <c r="D147" s="391"/>
      <c r="E147" s="391"/>
      <c r="F147" s="391"/>
      <c r="G147" s="391"/>
      <c r="H147" s="391"/>
      <c r="I147" s="391"/>
    </row>
    <row r="148" spans="1:9" ht="28.2" customHeight="1" x14ac:dyDescent="0.3">
      <c r="A148" s="149" t="s">
        <v>628</v>
      </c>
      <c r="B148" s="150" t="s">
        <v>642</v>
      </c>
      <c r="C148" s="450" t="s">
        <v>164</v>
      </c>
      <c r="D148" s="450"/>
      <c r="E148" s="451" t="s">
        <v>115</v>
      </c>
      <c r="F148" s="452"/>
      <c r="G148" s="453"/>
      <c r="H148" s="243"/>
      <c r="I148" s="2"/>
    </row>
    <row r="149" spans="1:9" ht="29.4" customHeight="1" x14ac:dyDescent="0.3">
      <c r="A149" s="151" t="s">
        <v>208</v>
      </c>
      <c r="B149" s="152">
        <v>190</v>
      </c>
      <c r="C149" s="454" t="s">
        <v>643</v>
      </c>
      <c r="D149" s="454"/>
      <c r="E149" s="455" t="s">
        <v>744</v>
      </c>
      <c r="F149" s="456"/>
      <c r="G149" s="457"/>
      <c r="H149" s="244"/>
      <c r="I149" s="9"/>
    </row>
    <row r="150" spans="1:9" ht="28.2" customHeight="1" x14ac:dyDescent="0.3">
      <c r="A150" s="151" t="s">
        <v>209</v>
      </c>
      <c r="B150" s="152">
        <v>150</v>
      </c>
      <c r="C150" s="454" t="s">
        <v>643</v>
      </c>
      <c r="D150" s="454"/>
      <c r="E150" s="455" t="s">
        <v>210</v>
      </c>
      <c r="F150" s="456"/>
      <c r="G150" s="457"/>
      <c r="H150" s="244"/>
      <c r="I150" s="9"/>
    </row>
    <row r="151" spans="1:9" ht="30" customHeight="1" x14ac:dyDescent="0.3">
      <c r="A151" s="151" t="s">
        <v>211</v>
      </c>
      <c r="B151" s="152">
        <v>100</v>
      </c>
      <c r="C151" s="454" t="s">
        <v>643</v>
      </c>
      <c r="D151" s="454"/>
      <c r="E151" s="455" t="s">
        <v>644</v>
      </c>
      <c r="F151" s="456"/>
      <c r="G151" s="457"/>
      <c r="H151" s="244"/>
      <c r="I151" s="19"/>
    </row>
    <row r="152" spans="1:9" ht="82.2" customHeight="1" x14ac:dyDescent="0.3">
      <c r="A152" s="151" t="s">
        <v>745</v>
      </c>
      <c r="B152" s="152">
        <v>220</v>
      </c>
      <c r="C152" s="454" t="s">
        <v>643</v>
      </c>
      <c r="D152" s="454"/>
      <c r="E152" s="458" t="s">
        <v>746</v>
      </c>
      <c r="F152" s="458"/>
      <c r="G152" s="458"/>
      <c r="H152" s="244"/>
      <c r="I152" s="19"/>
    </row>
    <row r="153" spans="1:9" ht="17.399999999999999" customHeight="1" x14ac:dyDescent="0.3">
      <c r="A153" s="148" t="s">
        <v>124</v>
      </c>
      <c r="B153" s="107"/>
      <c r="C153" s="94"/>
      <c r="D153" s="94"/>
      <c r="E153" s="94"/>
      <c r="F153" s="107"/>
      <c r="G153" s="94"/>
      <c r="H153" s="107"/>
      <c r="I153" s="94"/>
    </row>
    <row r="154" spans="1:9" ht="25.8" customHeight="1" x14ac:dyDescent="0.3">
      <c r="A154" s="147" t="s">
        <v>125</v>
      </c>
      <c r="B154" s="426" t="s">
        <v>212</v>
      </c>
      <c r="C154" s="426"/>
      <c r="D154" s="426"/>
      <c r="E154" s="426"/>
      <c r="F154" s="426"/>
      <c r="G154" s="426"/>
      <c r="H154" s="222"/>
      <c r="I154" s="107"/>
    </row>
    <row r="155" spans="1:9" ht="39.6" customHeight="1" x14ac:dyDescent="0.3">
      <c r="A155" s="147" t="s">
        <v>126</v>
      </c>
      <c r="B155" s="426" t="s">
        <v>645</v>
      </c>
      <c r="C155" s="426"/>
      <c r="D155" s="426"/>
      <c r="E155" s="426"/>
      <c r="F155" s="426"/>
      <c r="G155" s="426"/>
      <c r="H155" s="222"/>
      <c r="I155" s="107"/>
    </row>
    <row r="156" spans="1:9" ht="33" customHeight="1" x14ac:dyDescent="0.3">
      <c r="A156" s="147" t="s">
        <v>152</v>
      </c>
      <c r="B156" s="426" t="s">
        <v>213</v>
      </c>
      <c r="C156" s="426"/>
      <c r="D156" s="426"/>
      <c r="E156" s="426"/>
      <c r="F156" s="426"/>
      <c r="G156" s="426"/>
      <c r="H156" s="222"/>
      <c r="I156" s="107"/>
    </row>
    <row r="157" spans="1:9" ht="22.2" customHeight="1" x14ac:dyDescent="0.3">
      <c r="A157" s="147" t="s">
        <v>153</v>
      </c>
      <c r="B157" s="426" t="s">
        <v>214</v>
      </c>
      <c r="C157" s="426"/>
      <c r="D157" s="426"/>
      <c r="E157" s="426"/>
      <c r="F157" s="426"/>
      <c r="G157" s="426"/>
      <c r="H157" s="222"/>
      <c r="I157" s="107"/>
    </row>
    <row r="158" spans="1:9" ht="37.799999999999997" customHeight="1" x14ac:dyDescent="0.3">
      <c r="A158" s="147" t="s">
        <v>201</v>
      </c>
      <c r="B158" s="426" t="s">
        <v>216</v>
      </c>
      <c r="C158" s="426"/>
      <c r="D158" s="426"/>
      <c r="E158" s="426"/>
      <c r="F158" s="426"/>
      <c r="G158" s="426"/>
      <c r="H158" s="222"/>
      <c r="I158" s="107"/>
    </row>
    <row r="159" spans="1:9" ht="22.2" customHeight="1" x14ac:dyDescent="0.3">
      <c r="A159" s="147" t="s">
        <v>215</v>
      </c>
      <c r="B159" s="426" t="s">
        <v>646</v>
      </c>
      <c r="C159" s="426"/>
      <c r="D159" s="426"/>
      <c r="E159" s="426"/>
      <c r="F159" s="426"/>
      <c r="G159" s="426"/>
      <c r="H159" s="222"/>
      <c r="I159" s="107"/>
    </row>
    <row r="160" spans="1:9" ht="36" customHeight="1" x14ac:dyDescent="0.3">
      <c r="A160" s="147" t="s">
        <v>553</v>
      </c>
      <c r="B160" s="426" t="s">
        <v>647</v>
      </c>
      <c r="C160" s="426"/>
      <c r="D160" s="426"/>
      <c r="E160" s="426"/>
      <c r="F160" s="426"/>
      <c r="G160" s="426"/>
      <c r="H160" s="222"/>
      <c r="I160" s="107"/>
    </row>
    <row r="161" spans="1:9" ht="33" customHeight="1" x14ac:dyDescent="0.3">
      <c r="A161" s="147" t="s">
        <v>676</v>
      </c>
      <c r="B161" s="426" t="s">
        <v>747</v>
      </c>
      <c r="C161" s="426"/>
      <c r="D161" s="426"/>
      <c r="E161" s="426"/>
      <c r="F161" s="426"/>
      <c r="G161" s="426"/>
      <c r="H161" s="222"/>
      <c r="I161" s="107"/>
    </row>
    <row r="162" spans="1:9" ht="10.95" customHeight="1" x14ac:dyDescent="0.3">
      <c r="A162" s="107"/>
      <c r="B162" s="107"/>
      <c r="C162" s="107"/>
      <c r="D162" s="107"/>
      <c r="E162" s="107"/>
      <c r="F162" s="107"/>
      <c r="G162" s="107"/>
      <c r="H162" s="107"/>
      <c r="I162" s="107"/>
    </row>
    <row r="163" spans="1:9" ht="25.95" customHeight="1" x14ac:dyDescent="0.3">
      <c r="A163" s="449" t="s">
        <v>217</v>
      </c>
      <c r="B163" s="449"/>
      <c r="C163" s="449"/>
      <c r="D163" s="449"/>
      <c r="E163" s="449"/>
      <c r="F163" s="449"/>
      <c r="G163" s="449"/>
      <c r="H163" s="224"/>
      <c r="I163" s="2"/>
    </row>
    <row r="164" spans="1:9" ht="25.95" customHeight="1" x14ac:dyDescent="0.3">
      <c r="A164" s="144" t="s">
        <v>628</v>
      </c>
      <c r="B164" s="114" t="s">
        <v>205</v>
      </c>
      <c r="C164" s="118" t="s">
        <v>648</v>
      </c>
      <c r="D164" s="397" t="s">
        <v>164</v>
      </c>
      <c r="E164" s="398"/>
      <c r="F164" s="397" t="s">
        <v>115</v>
      </c>
      <c r="G164" s="398"/>
      <c r="H164" s="123"/>
      <c r="I164" s="9"/>
    </row>
    <row r="165" spans="1:9" ht="36.75" customHeight="1" x14ac:dyDescent="0.3">
      <c r="A165" s="117" t="s">
        <v>218</v>
      </c>
      <c r="B165" s="125" t="s">
        <v>206</v>
      </c>
      <c r="C165" s="124">
        <v>6669.5174120590691</v>
      </c>
      <c r="D165" s="395" t="s">
        <v>649</v>
      </c>
      <c r="E165" s="396"/>
      <c r="F165" s="395" t="s">
        <v>220</v>
      </c>
      <c r="G165" s="396"/>
      <c r="H165" s="242"/>
      <c r="I165" s="9"/>
    </row>
    <row r="166" spans="1:9" ht="36.75" customHeight="1" x14ac:dyDescent="0.3">
      <c r="A166" s="117" t="s">
        <v>221</v>
      </c>
      <c r="B166" s="125" t="s">
        <v>207</v>
      </c>
      <c r="C166" s="124">
        <v>3877.6264023599238</v>
      </c>
      <c r="D166" s="395" t="s">
        <v>649</v>
      </c>
      <c r="E166" s="396"/>
      <c r="F166" s="395" t="s">
        <v>220</v>
      </c>
      <c r="G166" s="396"/>
      <c r="H166" s="242"/>
      <c r="I166" s="9"/>
    </row>
    <row r="167" spans="1:9" ht="25.95" customHeight="1" x14ac:dyDescent="0.3">
      <c r="A167" s="277" t="s">
        <v>222</v>
      </c>
      <c r="B167" s="277"/>
      <c r="C167" s="277"/>
      <c r="D167" s="277"/>
      <c r="E167" s="277"/>
      <c r="F167" s="277"/>
      <c r="G167" s="277"/>
      <c r="H167" s="181"/>
      <c r="I167" s="6"/>
    </row>
    <row r="168" spans="1:9" ht="18" customHeight="1" x14ac:dyDescent="0.3">
      <c r="A168" s="353" t="s">
        <v>223</v>
      </c>
      <c r="B168" s="353"/>
      <c r="C168" s="353"/>
      <c r="D168" s="353"/>
      <c r="E168" s="353"/>
      <c r="F168" s="353"/>
      <c r="G168" s="353"/>
      <c r="H168" s="202"/>
      <c r="I168" s="95"/>
    </row>
    <row r="169" spans="1:9" ht="49.95" customHeight="1" x14ac:dyDescent="0.3">
      <c r="A169" s="389" t="s">
        <v>602</v>
      </c>
      <c r="B169" s="389"/>
      <c r="C169" s="389"/>
      <c r="D169" s="389"/>
      <c r="E169" s="389"/>
      <c r="F169" s="389"/>
      <c r="G169" s="389"/>
      <c r="H169" s="180"/>
      <c r="I169" s="12"/>
    </row>
    <row r="170" spans="1:9" ht="31.2" customHeight="1" x14ac:dyDescent="0.3">
      <c r="A170" s="404" t="s">
        <v>628</v>
      </c>
      <c r="B170" s="406" t="s">
        <v>205</v>
      </c>
      <c r="C170" s="408" t="s">
        <v>780</v>
      </c>
      <c r="D170" s="408"/>
      <c r="E170" s="360" t="s">
        <v>780</v>
      </c>
      <c r="F170" s="361"/>
      <c r="G170" s="362"/>
      <c r="H170" s="245"/>
      <c r="I170" s="18"/>
    </row>
    <row r="171" spans="1:9" ht="25.95" customHeight="1" x14ac:dyDescent="0.3">
      <c r="A171" s="405"/>
      <c r="B171" s="407"/>
      <c r="C171" s="381" t="s">
        <v>224</v>
      </c>
      <c r="D171" s="381"/>
      <c r="E171" s="360" t="s">
        <v>225</v>
      </c>
      <c r="F171" s="361"/>
      <c r="G171" s="362"/>
      <c r="H171" s="245"/>
      <c r="I171" s="19"/>
    </row>
    <row r="172" spans="1:9" ht="25.95" customHeight="1" x14ac:dyDescent="0.3">
      <c r="A172" s="48" t="s">
        <v>226</v>
      </c>
      <c r="B172" s="47" t="s">
        <v>603</v>
      </c>
      <c r="C172" s="399">
        <v>2.5</v>
      </c>
      <c r="D172" s="399"/>
      <c r="E172" s="400">
        <v>3.5</v>
      </c>
      <c r="F172" s="401"/>
      <c r="G172" s="402"/>
      <c r="H172" s="233"/>
    </row>
    <row r="173" spans="1:9" ht="25.95" customHeight="1" x14ac:dyDescent="0.3">
      <c r="A173" s="48" t="s">
        <v>227</v>
      </c>
      <c r="B173" s="55" t="s">
        <v>228</v>
      </c>
      <c r="C173" s="403">
        <v>5.01</v>
      </c>
      <c r="D173" s="403"/>
      <c r="E173" s="325">
        <v>7</v>
      </c>
      <c r="F173" s="354"/>
      <c r="G173" s="326"/>
      <c r="H173" s="239"/>
    </row>
    <row r="174" spans="1:9" ht="16.95" customHeight="1" x14ac:dyDescent="0.3">
      <c r="B174" s="2" t="s">
        <v>124</v>
      </c>
      <c r="C174" s="37"/>
      <c r="D174" s="37"/>
    </row>
    <row r="175" spans="1:9" ht="39.6" customHeight="1" x14ac:dyDescent="0.3">
      <c r="A175" s="35" t="s">
        <v>125</v>
      </c>
      <c r="B175" s="394" t="s">
        <v>229</v>
      </c>
      <c r="C175" s="394"/>
      <c r="D175" s="394"/>
      <c r="E175" s="394"/>
      <c r="F175" s="394"/>
      <c r="G175" s="394"/>
      <c r="H175" s="394"/>
      <c r="I175" s="394"/>
    </row>
    <row r="176" spans="1:9" ht="18" customHeight="1" x14ac:dyDescent="0.3">
      <c r="A176" s="35" t="s">
        <v>126</v>
      </c>
      <c r="B176" s="390" t="s">
        <v>230</v>
      </c>
      <c r="C176" s="390"/>
      <c r="D176" s="390"/>
      <c r="E176" s="390"/>
      <c r="F176" s="390"/>
      <c r="G176" s="390"/>
      <c r="H176" s="390"/>
      <c r="I176" s="390"/>
    </row>
    <row r="177" spans="1:9" ht="25.95" customHeight="1" x14ac:dyDescent="0.3">
      <c r="A177" s="35" t="s">
        <v>152</v>
      </c>
      <c r="B177" s="348" t="s">
        <v>231</v>
      </c>
      <c r="C177" s="348"/>
      <c r="D177" s="348"/>
      <c r="E177" s="348"/>
      <c r="F177" s="348"/>
      <c r="G177" s="348"/>
      <c r="H177" s="348"/>
      <c r="I177" s="348"/>
    </row>
    <row r="178" spans="1:9" ht="25.95" customHeight="1" x14ac:dyDescent="0.3">
      <c r="A178" s="35" t="s">
        <v>153</v>
      </c>
      <c r="B178" s="348" t="s">
        <v>604</v>
      </c>
      <c r="C178" s="348"/>
      <c r="D178" s="348"/>
      <c r="E178" s="348"/>
      <c r="F178" s="348"/>
      <c r="G178" s="348"/>
      <c r="H178" s="348"/>
      <c r="I178" s="348"/>
    </row>
    <row r="179" spans="1:9" ht="25.95" customHeight="1" x14ac:dyDescent="0.3">
      <c r="A179" s="35" t="s">
        <v>201</v>
      </c>
      <c r="B179" s="348" t="s">
        <v>232</v>
      </c>
      <c r="C179" s="348"/>
      <c r="D179" s="348"/>
      <c r="E179" s="348"/>
      <c r="F179" s="348"/>
      <c r="G179" s="348"/>
      <c r="H179" s="348"/>
      <c r="I179" s="348"/>
    </row>
    <row r="180" spans="1:9" ht="41.4" customHeight="1" x14ac:dyDescent="0.3">
      <c r="A180" s="276" t="s">
        <v>573</v>
      </c>
      <c r="B180" s="276"/>
      <c r="C180" s="276"/>
      <c r="D180" s="276"/>
      <c r="E180" s="276"/>
      <c r="F180" s="276"/>
      <c r="G180" s="276"/>
      <c r="H180" s="180"/>
      <c r="I180" s="12"/>
    </row>
    <row r="181" spans="1:9" ht="25.95" customHeight="1" x14ac:dyDescent="0.3">
      <c r="A181" s="385" t="s">
        <v>628</v>
      </c>
      <c r="B181" s="339" t="s">
        <v>233</v>
      </c>
      <c r="C181" s="340"/>
      <c r="D181" s="269" t="s">
        <v>234</v>
      </c>
      <c r="E181" s="387"/>
      <c r="F181" s="387"/>
      <c r="G181" s="270"/>
    </row>
    <row r="182" spans="1:9" ht="25.95" customHeight="1" x14ac:dyDescent="0.3">
      <c r="A182" s="386"/>
      <c r="B182" s="341"/>
      <c r="C182" s="342"/>
      <c r="D182" s="83" t="s">
        <v>224</v>
      </c>
      <c r="E182" s="271" t="s">
        <v>225</v>
      </c>
      <c r="F182" s="388"/>
      <c r="G182" s="272"/>
      <c r="H182" s="11"/>
    </row>
    <row r="183" spans="1:9" ht="37.950000000000003" customHeight="1" x14ac:dyDescent="0.3">
      <c r="A183" s="48" t="s">
        <v>235</v>
      </c>
      <c r="B183" s="267" t="s">
        <v>236</v>
      </c>
      <c r="C183" s="268"/>
      <c r="D183" s="56">
        <v>24630</v>
      </c>
      <c r="E183" s="382">
        <v>28977.000588235293</v>
      </c>
      <c r="F183" s="383"/>
      <c r="G183" s="384"/>
      <c r="H183" s="246"/>
    </row>
    <row r="184" spans="1:9" ht="36" customHeight="1" x14ac:dyDescent="0.3">
      <c r="A184" s="48" t="s">
        <v>237</v>
      </c>
      <c r="B184" s="267" t="s">
        <v>238</v>
      </c>
      <c r="C184" s="268"/>
      <c r="D184" s="56">
        <v>17920</v>
      </c>
      <c r="E184" s="382">
        <v>21083.002941176474</v>
      </c>
      <c r="F184" s="383"/>
      <c r="G184" s="384"/>
      <c r="H184" s="246"/>
    </row>
    <row r="185" spans="1:9" ht="37.950000000000003" customHeight="1" x14ac:dyDescent="0.3">
      <c r="A185" s="48" t="s">
        <v>239</v>
      </c>
      <c r="B185" s="267" t="s">
        <v>240</v>
      </c>
      <c r="C185" s="268"/>
      <c r="D185" s="56">
        <v>17290</v>
      </c>
      <c r="E185" s="382">
        <v>20341.466470588235</v>
      </c>
      <c r="F185" s="383"/>
      <c r="G185" s="384"/>
      <c r="H185" s="246"/>
    </row>
    <row r="186" spans="1:9" ht="40.200000000000003" customHeight="1" x14ac:dyDescent="0.3">
      <c r="A186" s="48" t="s">
        <v>241</v>
      </c>
      <c r="B186" s="267" t="s">
        <v>242</v>
      </c>
      <c r="C186" s="268"/>
      <c r="D186" s="56">
        <v>9387</v>
      </c>
      <c r="E186" s="382">
        <v>11043.709411764707</v>
      </c>
      <c r="F186" s="383"/>
      <c r="G186" s="384"/>
      <c r="H186" s="246"/>
    </row>
    <row r="187" spans="1:9" ht="17.25" customHeight="1" x14ac:dyDescent="0.3">
      <c r="B187" s="2" t="s">
        <v>124</v>
      </c>
      <c r="C187" s="20"/>
      <c r="D187" s="17"/>
    </row>
    <row r="188" spans="1:9" ht="38.1" customHeight="1" x14ac:dyDescent="0.3">
      <c r="A188" s="38" t="s">
        <v>125</v>
      </c>
      <c r="B188" s="283" t="s">
        <v>574</v>
      </c>
      <c r="C188" s="283"/>
      <c r="D188" s="283"/>
      <c r="E188" s="283"/>
      <c r="F188" s="283"/>
      <c r="G188" s="283"/>
      <c r="H188" s="283"/>
      <c r="I188" s="283"/>
    </row>
    <row r="189" spans="1:9" ht="25.95" customHeight="1" x14ac:dyDescent="0.3">
      <c r="A189" s="38" t="s">
        <v>126</v>
      </c>
      <c r="B189" s="283" t="s">
        <v>243</v>
      </c>
      <c r="C189" s="283"/>
      <c r="D189" s="283"/>
      <c r="E189" s="283"/>
      <c r="F189" s="283"/>
      <c r="G189" s="283"/>
      <c r="H189" s="283"/>
      <c r="I189" s="283"/>
    </row>
    <row r="190" spans="1:9" ht="25.95" customHeight="1" x14ac:dyDescent="0.3">
      <c r="A190" s="38"/>
      <c r="B190" s="283" t="s">
        <v>575</v>
      </c>
      <c r="C190" s="283"/>
      <c r="D190" s="283"/>
      <c r="E190" s="283"/>
      <c r="F190" s="283"/>
      <c r="G190" s="283"/>
      <c r="H190" s="283"/>
      <c r="I190" s="283"/>
    </row>
    <row r="191" spans="1:9" ht="16.5" customHeight="1" x14ac:dyDescent="0.3">
      <c r="A191" s="38"/>
      <c r="B191" s="284" t="s">
        <v>576</v>
      </c>
      <c r="C191" s="284"/>
      <c r="D191" s="284"/>
      <c r="E191" s="284"/>
      <c r="F191" s="284"/>
      <c r="G191" s="284"/>
      <c r="H191" s="186"/>
      <c r="I191" s="22"/>
    </row>
    <row r="192" spans="1:9" ht="17.25" customHeight="1" x14ac:dyDescent="0.3">
      <c r="A192" s="38"/>
      <c r="B192" s="285" t="s">
        <v>605</v>
      </c>
      <c r="C192" s="285"/>
      <c r="D192" s="285"/>
      <c r="E192" s="285"/>
      <c r="F192" s="285"/>
      <c r="G192" s="285"/>
      <c r="H192" s="187"/>
      <c r="I192" s="22"/>
    </row>
    <row r="193" spans="1:9" ht="13.5" customHeight="1" x14ac:dyDescent="0.3">
      <c r="A193" s="38"/>
      <c r="B193" s="285" t="s">
        <v>244</v>
      </c>
      <c r="C193" s="285"/>
      <c r="D193" s="285"/>
      <c r="E193" s="285"/>
      <c r="F193" s="285"/>
      <c r="G193" s="285"/>
      <c r="H193" s="187"/>
      <c r="I193" s="22"/>
    </row>
    <row r="194" spans="1:9" ht="42.9" customHeight="1" x14ac:dyDescent="0.3">
      <c r="A194" s="38" t="s">
        <v>245</v>
      </c>
      <c r="B194" s="283" t="s">
        <v>246</v>
      </c>
      <c r="C194" s="283"/>
      <c r="D194" s="283"/>
      <c r="E194" s="283"/>
      <c r="F194" s="283"/>
      <c r="G194" s="283"/>
      <c r="H194" s="283"/>
      <c r="I194" s="283"/>
    </row>
    <row r="195" spans="1:9" ht="17.25" customHeight="1" x14ac:dyDescent="0.3">
      <c r="A195" s="38"/>
      <c r="B195" s="297" t="s">
        <v>247</v>
      </c>
      <c r="C195" s="297"/>
      <c r="D195" s="297"/>
      <c r="E195" s="297"/>
      <c r="F195" s="297"/>
      <c r="G195" s="297"/>
      <c r="H195" s="191"/>
      <c r="I195" s="22"/>
    </row>
    <row r="196" spans="1:9" ht="20.25" customHeight="1" x14ac:dyDescent="0.3">
      <c r="A196" s="38"/>
      <c r="B196" s="87" t="s">
        <v>248</v>
      </c>
      <c r="C196" s="87"/>
      <c r="D196" s="87"/>
      <c r="E196" s="87"/>
      <c r="F196" s="187"/>
      <c r="G196" s="87"/>
      <c r="H196" s="187"/>
      <c r="I196" s="22"/>
    </row>
    <row r="197" spans="1:9" ht="15" customHeight="1" x14ac:dyDescent="0.3">
      <c r="A197" s="38"/>
      <c r="B197" s="87" t="s">
        <v>249</v>
      </c>
      <c r="C197" s="87"/>
      <c r="D197" s="87"/>
      <c r="E197" s="87"/>
      <c r="F197" s="187"/>
      <c r="G197" s="87"/>
      <c r="H197" s="187"/>
      <c r="I197" s="22"/>
    </row>
    <row r="198" spans="1:9" ht="14.25" customHeight="1" x14ac:dyDescent="0.3">
      <c r="A198" s="38"/>
      <c r="B198" s="87" t="s">
        <v>250</v>
      </c>
      <c r="C198" s="87"/>
      <c r="D198" s="87"/>
      <c r="E198" s="87"/>
      <c r="F198" s="187"/>
      <c r="G198" s="87"/>
      <c r="H198" s="187"/>
      <c r="I198" s="22"/>
    </row>
    <row r="199" spans="1:9" ht="16.5" customHeight="1" x14ac:dyDescent="0.3">
      <c r="A199" s="38"/>
      <c r="B199" s="87" t="s">
        <v>251</v>
      </c>
      <c r="C199" s="87"/>
      <c r="D199" s="87"/>
      <c r="E199" s="87"/>
      <c r="F199" s="187"/>
      <c r="G199" s="87"/>
      <c r="H199" s="187"/>
      <c r="I199" s="22"/>
    </row>
    <row r="200" spans="1:9" ht="16.5" customHeight="1" x14ac:dyDescent="0.3">
      <c r="A200" s="38"/>
      <c r="B200" s="87" t="s">
        <v>252</v>
      </c>
      <c r="C200" s="87"/>
      <c r="D200" s="87"/>
      <c r="E200" s="87"/>
      <c r="F200" s="187"/>
      <c r="G200" s="87"/>
      <c r="H200" s="187"/>
      <c r="I200" s="22"/>
    </row>
    <row r="201" spans="1:9" ht="12.75" customHeight="1" x14ac:dyDescent="0.3">
      <c r="A201" s="38"/>
      <c r="B201" s="87" t="s">
        <v>253</v>
      </c>
      <c r="C201" s="87"/>
      <c r="D201" s="87"/>
      <c r="E201" s="87"/>
      <c r="F201" s="187"/>
      <c r="G201" s="87"/>
      <c r="H201" s="187"/>
      <c r="I201" s="22"/>
    </row>
    <row r="202" spans="1:9" ht="14.25" customHeight="1" x14ac:dyDescent="0.3">
      <c r="A202" s="38"/>
      <c r="B202" s="87" t="s">
        <v>254</v>
      </c>
      <c r="C202" s="87"/>
      <c r="D202" s="87"/>
      <c r="E202" s="87"/>
      <c r="F202" s="187"/>
      <c r="G202" s="87"/>
      <c r="H202" s="187"/>
      <c r="I202" s="22"/>
    </row>
    <row r="203" spans="1:9" ht="15" customHeight="1" x14ac:dyDescent="0.3">
      <c r="A203" s="38"/>
      <c r="B203" s="87" t="s">
        <v>255</v>
      </c>
      <c r="C203" s="87"/>
      <c r="D203" s="87"/>
      <c r="E203" s="87"/>
      <c r="F203" s="187"/>
      <c r="G203" s="87"/>
      <c r="H203" s="187"/>
      <c r="I203" s="22"/>
    </row>
    <row r="204" spans="1:9" ht="30.6" customHeight="1" x14ac:dyDescent="0.3">
      <c r="A204" s="38" t="s">
        <v>256</v>
      </c>
      <c r="B204" s="283" t="s">
        <v>257</v>
      </c>
      <c r="C204" s="283"/>
      <c r="D204" s="283"/>
      <c r="E204" s="283"/>
      <c r="F204" s="283"/>
      <c r="G204" s="283"/>
      <c r="H204" s="283"/>
      <c r="I204" s="283"/>
    </row>
    <row r="205" spans="1:9" ht="37.200000000000003" customHeight="1" x14ac:dyDescent="0.3">
      <c r="A205" s="389" t="s">
        <v>572</v>
      </c>
      <c r="B205" s="389"/>
      <c r="C205" s="389"/>
      <c r="D205" s="389"/>
      <c r="E205" s="389"/>
      <c r="F205" s="389"/>
      <c r="G205" s="389"/>
      <c r="H205" s="180"/>
      <c r="I205" s="12"/>
    </row>
    <row r="206" spans="1:9" ht="25.95" customHeight="1" x14ac:dyDescent="0.3">
      <c r="A206" s="385" t="s">
        <v>628</v>
      </c>
      <c r="B206" s="339" t="s">
        <v>233</v>
      </c>
      <c r="C206" s="340"/>
      <c r="D206" s="271" t="s">
        <v>258</v>
      </c>
      <c r="E206" s="387"/>
      <c r="F206" s="387"/>
      <c r="G206" s="270"/>
    </row>
    <row r="207" spans="1:9" ht="25.95" customHeight="1" x14ac:dyDescent="0.3">
      <c r="A207" s="386"/>
      <c r="B207" s="341"/>
      <c r="C207" s="342"/>
      <c r="D207" s="271" t="s">
        <v>224</v>
      </c>
      <c r="E207" s="388"/>
      <c r="F207" s="388"/>
      <c r="G207" s="272"/>
      <c r="H207" s="11"/>
    </row>
    <row r="208" spans="1:9" ht="32.4" customHeight="1" x14ac:dyDescent="0.3">
      <c r="A208" s="48" t="s">
        <v>259</v>
      </c>
      <c r="B208" s="267" t="s">
        <v>260</v>
      </c>
      <c r="C208" s="268"/>
      <c r="D208" s="382">
        <v>63835.42</v>
      </c>
      <c r="E208" s="383"/>
      <c r="F208" s="383"/>
      <c r="G208" s="384"/>
      <c r="H208" s="246"/>
    </row>
    <row r="209" spans="1:9" ht="34.950000000000003" customHeight="1" x14ac:dyDescent="0.3">
      <c r="A209" s="48" t="s">
        <v>261</v>
      </c>
      <c r="B209" s="267" t="s">
        <v>262</v>
      </c>
      <c r="C209" s="268"/>
      <c r="D209" s="382">
        <v>39402.58</v>
      </c>
      <c r="E209" s="383"/>
      <c r="F209" s="383"/>
      <c r="G209" s="384"/>
      <c r="H209" s="246"/>
    </row>
    <row r="210" spans="1:9" ht="37.200000000000003" customHeight="1" x14ac:dyDescent="0.3">
      <c r="A210" s="48" t="s">
        <v>263</v>
      </c>
      <c r="B210" s="267" t="s">
        <v>264</v>
      </c>
      <c r="C210" s="268"/>
      <c r="D210" s="382">
        <v>65437.73</v>
      </c>
      <c r="E210" s="383"/>
      <c r="F210" s="383"/>
      <c r="G210" s="384"/>
      <c r="H210" s="246"/>
    </row>
    <row r="211" spans="1:9" ht="21.6" customHeight="1" x14ac:dyDescent="0.3">
      <c r="B211" s="2" t="s">
        <v>124</v>
      </c>
      <c r="C211" s="20"/>
      <c r="D211" s="17"/>
    </row>
    <row r="212" spans="1:9" ht="25.95" customHeight="1" x14ac:dyDescent="0.3">
      <c r="A212" s="38" t="s">
        <v>125</v>
      </c>
      <c r="B212" s="283" t="s">
        <v>606</v>
      </c>
      <c r="C212" s="283"/>
      <c r="D212" s="283"/>
      <c r="E212" s="283"/>
      <c r="F212" s="283"/>
      <c r="G212" s="283"/>
      <c r="H212" s="283"/>
      <c r="I212" s="283"/>
    </row>
    <row r="213" spans="1:9" ht="17.25" customHeight="1" x14ac:dyDescent="0.3">
      <c r="A213" s="38" t="s">
        <v>126</v>
      </c>
      <c r="B213" s="283" t="s">
        <v>265</v>
      </c>
      <c r="C213" s="283"/>
      <c r="D213" s="283"/>
      <c r="E213" s="283"/>
      <c r="F213" s="283"/>
      <c r="G213" s="283"/>
      <c r="H213" s="185"/>
      <c r="I213" s="88"/>
    </row>
    <row r="214" spans="1:9" ht="17.25" customHeight="1" x14ac:dyDescent="0.3">
      <c r="A214" s="38" t="s">
        <v>152</v>
      </c>
      <c r="B214" s="283" t="s">
        <v>266</v>
      </c>
      <c r="C214" s="283"/>
      <c r="D214" s="283"/>
      <c r="E214" s="283"/>
      <c r="F214" s="283"/>
      <c r="G214" s="283"/>
      <c r="H214" s="185"/>
      <c r="I214" s="88"/>
    </row>
    <row r="215" spans="1:9" ht="16.95" customHeight="1" x14ac:dyDescent="0.3">
      <c r="A215" s="24" t="s">
        <v>152</v>
      </c>
      <c r="B215" s="375" t="s">
        <v>607</v>
      </c>
      <c r="C215" s="375"/>
      <c r="D215" s="375"/>
      <c r="E215" s="375"/>
      <c r="F215" s="375"/>
      <c r="G215" s="375"/>
      <c r="H215" s="375"/>
      <c r="I215" s="375"/>
    </row>
    <row r="216" spans="1:9" ht="16.5" customHeight="1" x14ac:dyDescent="0.3">
      <c r="A216" s="96"/>
      <c r="B216" s="376" t="s">
        <v>267</v>
      </c>
      <c r="C216" s="376"/>
      <c r="D216" s="376"/>
      <c r="E216" s="376"/>
      <c r="F216" s="376"/>
      <c r="G216" s="376"/>
      <c r="H216" s="209"/>
    </row>
    <row r="217" spans="1:9" ht="21" customHeight="1" x14ac:dyDescent="0.3">
      <c r="A217" s="97"/>
      <c r="B217" s="376" t="s">
        <v>268</v>
      </c>
      <c r="C217" s="376"/>
      <c r="D217" s="376"/>
      <c r="E217" s="376"/>
      <c r="F217" s="376"/>
      <c r="G217" s="376"/>
      <c r="H217" s="209"/>
    </row>
    <row r="218" spans="1:9" ht="22.95" customHeight="1" x14ac:dyDescent="0.3">
      <c r="A218" s="355" t="s">
        <v>269</v>
      </c>
      <c r="B218" s="355"/>
      <c r="C218" s="355"/>
      <c r="D218" s="355"/>
      <c r="E218" s="355"/>
      <c r="F218" s="355"/>
      <c r="G218" s="355"/>
      <c r="H218" s="204"/>
    </row>
    <row r="219" spans="1:9" ht="25.95" customHeight="1" x14ac:dyDescent="0.3">
      <c r="A219" s="357" t="s">
        <v>628</v>
      </c>
      <c r="B219" s="358" t="s">
        <v>233</v>
      </c>
      <c r="C219" s="358" t="s">
        <v>270</v>
      </c>
      <c r="D219" s="380"/>
      <c r="E219" s="380"/>
      <c r="F219" s="380"/>
      <c r="G219" s="380"/>
      <c r="H219" s="247"/>
    </row>
    <row r="220" spans="1:9" ht="25.95" customHeight="1" x14ac:dyDescent="0.3">
      <c r="A220" s="357"/>
      <c r="B220" s="378"/>
      <c r="C220" s="381" t="s">
        <v>224</v>
      </c>
      <c r="D220" s="379"/>
      <c r="E220" s="360" t="s">
        <v>225</v>
      </c>
      <c r="F220" s="361"/>
      <c r="G220" s="362"/>
      <c r="H220" s="245"/>
    </row>
    <row r="221" spans="1:9" ht="25.95" customHeight="1" x14ac:dyDescent="0.3">
      <c r="A221" s="377"/>
      <c r="B221" s="379"/>
      <c r="C221" s="110" t="s">
        <v>271</v>
      </c>
      <c r="D221" s="112" t="s">
        <v>272</v>
      </c>
      <c r="E221" s="110" t="s">
        <v>271</v>
      </c>
      <c r="F221" s="206"/>
      <c r="G221" s="112" t="s">
        <v>272</v>
      </c>
      <c r="H221" s="245"/>
    </row>
    <row r="222" spans="1:9" ht="40.950000000000003" customHeight="1" x14ac:dyDescent="0.3">
      <c r="A222" s="57" t="s">
        <v>273</v>
      </c>
      <c r="B222" s="111" t="s">
        <v>274</v>
      </c>
      <c r="C222" s="58">
        <v>4638.84</v>
      </c>
      <c r="D222" s="58">
        <v>4638.84</v>
      </c>
      <c r="E222" s="58">
        <v>8759.89</v>
      </c>
      <c r="F222" s="58"/>
      <c r="G222" s="58">
        <v>8759.89</v>
      </c>
      <c r="H222" s="248"/>
    </row>
    <row r="223" spans="1:9" ht="53.4" customHeight="1" x14ac:dyDescent="0.3">
      <c r="A223" s="128" t="s">
        <v>275</v>
      </c>
      <c r="B223" s="111" t="s">
        <v>276</v>
      </c>
      <c r="C223" s="58">
        <v>10491.08</v>
      </c>
      <c r="D223" s="58">
        <v>7968.15</v>
      </c>
      <c r="E223" s="58">
        <v>19811.21</v>
      </c>
      <c r="F223" s="58"/>
      <c r="G223" s="58">
        <v>14765.34</v>
      </c>
      <c r="H223" s="248"/>
    </row>
    <row r="224" spans="1:9" ht="25.95" customHeight="1" x14ac:dyDescent="0.3">
      <c r="A224" s="98"/>
      <c r="B224" s="27" t="s">
        <v>124</v>
      </c>
      <c r="C224" s="27"/>
      <c r="D224" s="27"/>
      <c r="E224" s="27"/>
      <c r="F224" s="27"/>
      <c r="G224" s="27"/>
      <c r="H224" s="27"/>
    </row>
    <row r="225" spans="1:9" ht="70.8" customHeight="1" x14ac:dyDescent="0.3">
      <c r="A225" s="28" t="s">
        <v>125</v>
      </c>
      <c r="B225" s="283" t="s">
        <v>277</v>
      </c>
      <c r="C225" s="283"/>
      <c r="D225" s="283"/>
      <c r="E225" s="283"/>
      <c r="F225" s="283"/>
      <c r="G225" s="283"/>
      <c r="H225" s="283"/>
      <c r="I225" s="283"/>
    </row>
    <row r="226" spans="1:9" ht="21.75" customHeight="1" x14ac:dyDescent="0.3">
      <c r="A226" s="28"/>
      <c r="B226" s="283" t="s">
        <v>278</v>
      </c>
      <c r="C226" s="283"/>
      <c r="D226" s="283"/>
      <c r="E226" s="283"/>
      <c r="F226" s="283"/>
      <c r="G226" s="283"/>
      <c r="H226" s="283"/>
      <c r="I226" s="283"/>
    </row>
    <row r="227" spans="1:9" ht="59.4" customHeight="1" x14ac:dyDescent="0.3">
      <c r="A227" s="28" t="s">
        <v>126</v>
      </c>
      <c r="B227" s="283" t="s">
        <v>279</v>
      </c>
      <c r="C227" s="283"/>
      <c r="D227" s="283"/>
      <c r="E227" s="283"/>
      <c r="F227" s="283"/>
      <c r="G227" s="283"/>
      <c r="H227" s="283"/>
      <c r="I227" s="283"/>
    </row>
    <row r="228" spans="1:9" ht="15" customHeight="1" x14ac:dyDescent="0.3">
      <c r="A228" s="29"/>
      <c r="B228" s="285" t="s">
        <v>608</v>
      </c>
      <c r="C228" s="285"/>
      <c r="D228" s="285"/>
      <c r="E228" s="285"/>
      <c r="F228" s="285"/>
      <c r="G228" s="285"/>
      <c r="H228" s="187"/>
      <c r="I228" s="22"/>
    </row>
    <row r="229" spans="1:9" ht="19.5" customHeight="1" x14ac:dyDescent="0.3">
      <c r="A229" s="99"/>
      <c r="B229" s="285" t="s">
        <v>244</v>
      </c>
      <c r="C229" s="285"/>
      <c r="D229" s="285"/>
      <c r="E229" s="285"/>
      <c r="F229" s="285"/>
      <c r="G229" s="285"/>
      <c r="H229" s="187"/>
      <c r="I229" s="22"/>
    </row>
    <row r="230" spans="1:9" ht="25.95" customHeight="1" x14ac:dyDescent="0.3">
      <c r="A230" s="355" t="s">
        <v>280</v>
      </c>
      <c r="B230" s="356"/>
      <c r="C230" s="356"/>
      <c r="D230" s="356"/>
      <c r="E230" s="356"/>
      <c r="F230" s="356"/>
      <c r="G230" s="356"/>
      <c r="H230" s="205"/>
      <c r="I230" s="22"/>
    </row>
    <row r="231" spans="1:9" ht="25.95" customHeight="1" x14ac:dyDescent="0.3">
      <c r="A231" s="357" t="s">
        <v>628</v>
      </c>
      <c r="B231" s="369" t="s">
        <v>233</v>
      </c>
      <c r="C231" s="370"/>
      <c r="D231" s="359" t="s">
        <v>590</v>
      </c>
      <c r="E231" s="373"/>
      <c r="F231" s="373"/>
      <c r="G231" s="374"/>
      <c r="H231" s="22"/>
    </row>
    <row r="232" spans="1:9" ht="25.95" customHeight="1" x14ac:dyDescent="0.3">
      <c r="A232" s="357"/>
      <c r="B232" s="371"/>
      <c r="C232" s="372"/>
      <c r="D232" s="90" t="s">
        <v>224</v>
      </c>
      <c r="E232" s="360" t="s">
        <v>225</v>
      </c>
      <c r="F232" s="361"/>
      <c r="G232" s="362"/>
      <c r="H232" s="245"/>
    </row>
    <row r="233" spans="1:9" ht="42.6" customHeight="1" x14ac:dyDescent="0.3">
      <c r="A233" s="57" t="s">
        <v>281</v>
      </c>
      <c r="B233" s="365" t="s">
        <v>282</v>
      </c>
      <c r="C233" s="365"/>
      <c r="D233" s="91">
        <v>2685.9634153453453</v>
      </c>
      <c r="E233" s="366">
        <v>3875.62</v>
      </c>
      <c r="F233" s="367"/>
      <c r="G233" s="368"/>
      <c r="H233" s="248"/>
    </row>
    <row r="234" spans="1:9" ht="42.6" customHeight="1" x14ac:dyDescent="0.3">
      <c r="A234" s="57" t="s">
        <v>283</v>
      </c>
      <c r="B234" s="365" t="s">
        <v>284</v>
      </c>
      <c r="C234" s="365"/>
      <c r="D234" s="91">
        <v>1862.81</v>
      </c>
      <c r="E234" s="366">
        <v>3401.01</v>
      </c>
      <c r="F234" s="367"/>
      <c r="G234" s="368"/>
      <c r="H234" s="248"/>
    </row>
    <row r="235" spans="1:9" ht="42.6" customHeight="1" x14ac:dyDescent="0.3">
      <c r="A235" s="57" t="s">
        <v>285</v>
      </c>
      <c r="B235" s="365" t="s">
        <v>286</v>
      </c>
      <c r="C235" s="365"/>
      <c r="D235" s="91">
        <v>935.04</v>
      </c>
      <c r="E235" s="366">
        <v>1610.97</v>
      </c>
      <c r="F235" s="367"/>
      <c r="G235" s="368"/>
      <c r="H235" s="248"/>
    </row>
    <row r="236" spans="1:9" ht="42.6" customHeight="1" x14ac:dyDescent="0.3">
      <c r="A236" s="57" t="s">
        <v>287</v>
      </c>
      <c r="B236" s="365" t="s">
        <v>288</v>
      </c>
      <c r="C236" s="365"/>
      <c r="D236" s="91">
        <v>1759.46</v>
      </c>
      <c r="E236" s="366">
        <v>2473.69</v>
      </c>
      <c r="F236" s="367"/>
      <c r="G236" s="368"/>
      <c r="H236" s="248"/>
    </row>
    <row r="237" spans="1:9" ht="25.95" customHeight="1" x14ac:dyDescent="0.3">
      <c r="A237" s="98"/>
      <c r="B237" s="363" t="s">
        <v>289</v>
      </c>
      <c r="C237" s="363"/>
      <c r="D237" s="364"/>
      <c r="E237" s="364"/>
      <c r="F237" s="364"/>
      <c r="G237" s="364"/>
      <c r="H237" s="208"/>
    </row>
    <row r="238" spans="1:9" ht="16.5" customHeight="1" x14ac:dyDescent="0.3">
      <c r="A238" s="100">
        <v>1</v>
      </c>
      <c r="B238" s="348" t="s">
        <v>290</v>
      </c>
      <c r="C238" s="348"/>
      <c r="D238" s="348"/>
      <c r="E238" s="348"/>
      <c r="F238" s="348"/>
      <c r="G238" s="348"/>
      <c r="H238" s="348"/>
      <c r="I238" s="348"/>
    </row>
    <row r="239" spans="1:9" ht="15.75" customHeight="1" x14ac:dyDescent="0.3">
      <c r="A239" s="100"/>
      <c r="B239" s="363" t="s">
        <v>291</v>
      </c>
      <c r="C239" s="363"/>
      <c r="D239" s="363"/>
      <c r="E239" s="363"/>
      <c r="F239" s="363"/>
      <c r="G239" s="363"/>
      <c r="H239" s="207"/>
    </row>
    <row r="240" spans="1:9" ht="17.25" customHeight="1" x14ac:dyDescent="0.3">
      <c r="A240" s="100"/>
      <c r="B240" s="363" t="s">
        <v>292</v>
      </c>
      <c r="C240" s="363"/>
      <c r="D240" s="363"/>
      <c r="E240" s="363"/>
      <c r="F240" s="363"/>
      <c r="G240" s="363"/>
      <c r="H240" s="207"/>
    </row>
    <row r="241" spans="1:9" ht="17.399999999999999" customHeight="1" x14ac:dyDescent="0.3">
      <c r="A241" s="100"/>
      <c r="B241" s="363" t="s">
        <v>293</v>
      </c>
      <c r="C241" s="363"/>
      <c r="D241" s="363"/>
      <c r="E241" s="363"/>
      <c r="F241" s="363"/>
      <c r="G241" s="363"/>
      <c r="H241" s="207"/>
    </row>
    <row r="242" spans="1:9" ht="25.95" customHeight="1" x14ac:dyDescent="0.3">
      <c r="A242" s="100">
        <v>2</v>
      </c>
      <c r="B242" s="348" t="s">
        <v>615</v>
      </c>
      <c r="C242" s="348"/>
      <c r="D242" s="348"/>
      <c r="E242" s="348"/>
      <c r="F242" s="348"/>
      <c r="G242" s="348"/>
      <c r="H242" s="348"/>
      <c r="I242" s="348"/>
    </row>
    <row r="243" spans="1:9" ht="17.25" customHeight="1" x14ac:dyDescent="0.3">
      <c r="A243" s="98"/>
      <c r="B243" s="98"/>
      <c r="C243" s="98"/>
      <c r="D243" s="98"/>
      <c r="E243" s="98"/>
      <c r="F243" s="98"/>
      <c r="G243" s="98"/>
      <c r="H243" s="98"/>
    </row>
    <row r="244" spans="1:9" ht="25.95" customHeight="1" x14ac:dyDescent="0.3">
      <c r="A244" s="355" t="s">
        <v>294</v>
      </c>
      <c r="B244" s="356"/>
      <c r="C244" s="356"/>
      <c r="D244" s="356"/>
      <c r="E244" s="356"/>
      <c r="F244" s="356"/>
      <c r="G244" s="356"/>
      <c r="H244" s="205"/>
    </row>
    <row r="245" spans="1:9" ht="12" customHeight="1" x14ac:dyDescent="0.3">
      <c r="A245" s="98"/>
      <c r="B245" s="98"/>
      <c r="C245" s="98"/>
      <c r="D245" s="98"/>
      <c r="E245" s="98"/>
      <c r="F245" s="98"/>
      <c r="G245" s="98"/>
      <c r="H245" s="98"/>
    </row>
    <row r="246" spans="1:9" ht="25.95" customHeight="1" x14ac:dyDescent="0.3">
      <c r="A246" s="357" t="s">
        <v>683</v>
      </c>
      <c r="B246" s="358" t="s">
        <v>233</v>
      </c>
      <c r="C246" s="358"/>
      <c r="D246" s="358" t="s">
        <v>777</v>
      </c>
      <c r="E246" s="359"/>
      <c r="F246" s="359"/>
      <c r="G246" s="358"/>
      <c r="H246" s="22"/>
    </row>
    <row r="247" spans="1:9" ht="25.95" customHeight="1" x14ac:dyDescent="0.3">
      <c r="A247" s="357"/>
      <c r="B247" s="358"/>
      <c r="C247" s="358"/>
      <c r="D247" s="90" t="s">
        <v>224</v>
      </c>
      <c r="E247" s="360" t="s">
        <v>225</v>
      </c>
      <c r="F247" s="361"/>
      <c r="G247" s="362"/>
      <c r="H247" s="245"/>
    </row>
    <row r="248" spans="1:9" ht="44.4" customHeight="1" x14ac:dyDescent="0.3">
      <c r="A248" s="59" t="s">
        <v>296</v>
      </c>
      <c r="B248" s="265" t="s">
        <v>297</v>
      </c>
      <c r="C248" s="265"/>
      <c r="D248" s="60">
        <v>31615.75</v>
      </c>
      <c r="E248" s="325">
        <v>61362.47</v>
      </c>
      <c r="F248" s="354"/>
      <c r="G248" s="326"/>
      <c r="H248" s="239"/>
    </row>
    <row r="249" spans="1:9" ht="44.4" customHeight="1" x14ac:dyDescent="0.3">
      <c r="A249" s="59" t="s">
        <v>298</v>
      </c>
      <c r="B249" s="265" t="s">
        <v>299</v>
      </c>
      <c r="C249" s="265"/>
      <c r="D249" s="60">
        <v>1053.8599999999999</v>
      </c>
      <c r="E249" s="325">
        <v>2045.44</v>
      </c>
      <c r="F249" s="354"/>
      <c r="G249" s="326"/>
      <c r="H249" s="239"/>
    </row>
    <row r="250" spans="1:9" ht="22.8" customHeight="1" x14ac:dyDescent="0.3">
      <c r="A250" s="2"/>
      <c r="D250" s="2"/>
      <c r="E250" s="2"/>
      <c r="F250" s="2"/>
      <c r="G250" s="2"/>
      <c r="H250" s="2"/>
    </row>
    <row r="251" spans="1:9" ht="39" customHeight="1" x14ac:dyDescent="0.3">
      <c r="A251" s="276" t="s">
        <v>582</v>
      </c>
      <c r="B251" s="276"/>
      <c r="C251" s="276"/>
      <c r="D251" s="276"/>
      <c r="E251" s="276"/>
      <c r="F251" s="276"/>
      <c r="G251" s="276"/>
      <c r="H251" s="180"/>
      <c r="I251" s="13"/>
    </row>
    <row r="252" spans="1:9" ht="34.200000000000003" customHeight="1" x14ac:dyDescent="0.3">
      <c r="A252" s="228" t="s">
        <v>683</v>
      </c>
      <c r="B252" s="269" t="s">
        <v>233</v>
      </c>
      <c r="C252" s="270"/>
      <c r="D252" s="83" t="s">
        <v>156</v>
      </c>
      <c r="E252" s="83" t="s">
        <v>781</v>
      </c>
      <c r="F252" s="190"/>
      <c r="G252" s="83" t="s">
        <v>775</v>
      </c>
      <c r="H252" s="11"/>
    </row>
    <row r="253" spans="1:9" ht="43.2" customHeight="1" x14ac:dyDescent="0.3">
      <c r="A253" s="48" t="s">
        <v>300</v>
      </c>
      <c r="B253" s="267" t="s">
        <v>301</v>
      </c>
      <c r="C253" s="268"/>
      <c r="D253" s="79" t="s">
        <v>302</v>
      </c>
      <c r="E253" s="85">
        <v>5400</v>
      </c>
      <c r="F253" s="215"/>
      <c r="G253" s="61" t="s">
        <v>609</v>
      </c>
      <c r="H253" s="249"/>
    </row>
    <row r="254" spans="1:9" ht="43.2" customHeight="1" x14ac:dyDescent="0.3">
      <c r="A254" s="48" t="s">
        <v>303</v>
      </c>
      <c r="B254" s="267" t="s">
        <v>304</v>
      </c>
      <c r="C254" s="268"/>
      <c r="D254" s="79" t="s">
        <v>305</v>
      </c>
      <c r="E254" s="85">
        <v>340000</v>
      </c>
      <c r="F254" s="215"/>
      <c r="G254" s="61" t="s">
        <v>610</v>
      </c>
      <c r="H254" s="249"/>
    </row>
    <row r="255" spans="1:9" ht="25.95" customHeight="1" x14ac:dyDescent="0.3">
      <c r="B255" s="348" t="s">
        <v>149</v>
      </c>
      <c r="C255" s="348"/>
      <c r="D255" s="348"/>
    </row>
    <row r="256" spans="1:9" ht="25.95" customHeight="1" x14ac:dyDescent="0.3">
      <c r="A256" s="39" t="s">
        <v>125</v>
      </c>
      <c r="B256" s="348" t="s">
        <v>306</v>
      </c>
      <c r="C256" s="348"/>
      <c r="D256" s="348"/>
      <c r="E256" s="348"/>
      <c r="F256" s="348"/>
      <c r="G256" s="348"/>
      <c r="H256" s="201"/>
    </row>
    <row r="257" spans="1:9" ht="12" customHeight="1" x14ac:dyDescent="0.3">
      <c r="A257" s="7"/>
      <c r="B257" s="14"/>
      <c r="C257" s="14"/>
      <c r="D257" s="26"/>
      <c r="E257" s="26"/>
      <c r="F257" s="26"/>
      <c r="G257" s="26"/>
      <c r="H257" s="26"/>
    </row>
    <row r="258" spans="1:9" ht="20.399999999999999" customHeight="1" x14ac:dyDescent="0.3">
      <c r="A258" s="277" t="s">
        <v>307</v>
      </c>
      <c r="B258" s="277"/>
      <c r="C258" s="277"/>
      <c r="D258" s="277"/>
      <c r="E258" s="277"/>
      <c r="F258" s="181"/>
      <c r="G258" s="6"/>
      <c r="H258" s="6"/>
      <c r="I258" s="6"/>
    </row>
    <row r="259" spans="1:9" ht="18" customHeight="1" x14ac:dyDescent="0.3">
      <c r="A259" s="353" t="s">
        <v>308</v>
      </c>
      <c r="B259" s="353"/>
      <c r="C259" s="353"/>
      <c r="D259" s="353"/>
      <c r="E259" s="353"/>
      <c r="F259" s="202"/>
      <c r="G259" s="95"/>
      <c r="H259" s="95"/>
      <c r="I259" s="95"/>
    </row>
    <row r="260" spans="1:9" ht="27.6" customHeight="1" x14ac:dyDescent="0.3">
      <c r="A260" s="298" t="s">
        <v>309</v>
      </c>
      <c r="B260" s="298"/>
      <c r="C260" s="298"/>
      <c r="D260" s="298"/>
      <c r="E260" s="298"/>
      <c r="F260" s="192"/>
      <c r="G260" s="13"/>
      <c r="H260" s="181"/>
      <c r="I260" s="13"/>
    </row>
    <row r="261" spans="1:9" ht="25.95" customHeight="1" x14ac:dyDescent="0.3">
      <c r="A261" s="77" t="s">
        <v>683</v>
      </c>
      <c r="B261" s="349" t="s">
        <v>310</v>
      </c>
      <c r="C261" s="350"/>
      <c r="D261" s="83" t="s">
        <v>164</v>
      </c>
      <c r="E261" s="83" t="s">
        <v>777</v>
      </c>
      <c r="F261" s="11"/>
      <c r="G261" s="13"/>
      <c r="H261" s="181"/>
      <c r="I261" s="13"/>
    </row>
    <row r="262" spans="1:9" ht="25.95" customHeight="1" x14ac:dyDescent="0.3">
      <c r="A262" s="5" t="s">
        <v>311</v>
      </c>
      <c r="B262" s="267" t="s">
        <v>312</v>
      </c>
      <c r="C262" s="268"/>
      <c r="D262" s="5" t="s">
        <v>611</v>
      </c>
      <c r="E262" s="62">
        <v>1740.64</v>
      </c>
      <c r="F262" s="234"/>
      <c r="G262" s="26"/>
      <c r="H262" s="26"/>
      <c r="I262" s="16"/>
    </row>
    <row r="263" spans="1:9" ht="25.95" customHeight="1" x14ac:dyDescent="0.3">
      <c r="A263" s="5" t="s">
        <v>313</v>
      </c>
      <c r="B263" s="267" t="s">
        <v>314</v>
      </c>
      <c r="C263" s="268"/>
      <c r="D263" s="5" t="s">
        <v>611</v>
      </c>
      <c r="E263" s="62">
        <v>1372.06</v>
      </c>
      <c r="F263" s="234"/>
      <c r="G263" s="26"/>
      <c r="H263" s="26"/>
      <c r="I263" s="16"/>
    </row>
    <row r="264" spans="1:9" ht="25.95" customHeight="1" x14ac:dyDescent="0.3">
      <c r="A264" s="5" t="s">
        <v>315</v>
      </c>
      <c r="B264" s="267" t="s">
        <v>316</v>
      </c>
      <c r="C264" s="268"/>
      <c r="D264" s="5" t="s">
        <v>611</v>
      </c>
      <c r="E264" s="62">
        <v>1167.31</v>
      </c>
      <c r="F264" s="234"/>
      <c r="G264" s="26"/>
      <c r="H264" s="26"/>
      <c r="I264" s="16"/>
    </row>
    <row r="265" spans="1:9" ht="25.95" customHeight="1" x14ac:dyDescent="0.3">
      <c r="A265" s="5" t="s">
        <v>317</v>
      </c>
      <c r="B265" s="267" t="s">
        <v>318</v>
      </c>
      <c r="C265" s="268"/>
      <c r="D265" s="5" t="s">
        <v>611</v>
      </c>
      <c r="E265" s="62">
        <v>2356.14</v>
      </c>
      <c r="F265" s="234"/>
      <c r="G265" s="26"/>
      <c r="H265" s="26"/>
      <c r="I265" s="16"/>
    </row>
    <row r="266" spans="1:9" ht="25.95" customHeight="1" x14ac:dyDescent="0.3">
      <c r="A266" s="5" t="s">
        <v>319</v>
      </c>
      <c r="B266" s="267" t="s">
        <v>320</v>
      </c>
      <c r="C266" s="268"/>
      <c r="D266" s="5" t="s">
        <v>611</v>
      </c>
      <c r="E266" s="62">
        <v>1451.72</v>
      </c>
      <c r="F266" s="234"/>
      <c r="G266" s="26"/>
      <c r="H266" s="26"/>
      <c r="I266" s="16"/>
    </row>
    <row r="267" spans="1:9" ht="25.95" customHeight="1" x14ac:dyDescent="0.3">
      <c r="A267" s="5" t="s">
        <v>321</v>
      </c>
      <c r="B267" s="267" t="s">
        <v>322</v>
      </c>
      <c r="C267" s="268"/>
      <c r="D267" s="5" t="s">
        <v>611</v>
      </c>
      <c r="E267" s="62">
        <v>1000.29</v>
      </c>
      <c r="F267" s="234"/>
      <c r="G267" s="13"/>
      <c r="H267" s="181"/>
      <c r="I267" s="13"/>
    </row>
    <row r="268" spans="1:9" ht="25.95" customHeight="1" x14ac:dyDescent="0.3">
      <c r="A268" s="5" t="s">
        <v>323</v>
      </c>
      <c r="B268" s="267" t="s">
        <v>324</v>
      </c>
      <c r="C268" s="268"/>
      <c r="D268" s="5" t="s">
        <v>611</v>
      </c>
      <c r="E268" s="62">
        <v>1024.49</v>
      </c>
      <c r="F268" s="234"/>
      <c r="G268" s="13"/>
      <c r="H268" s="181"/>
      <c r="I268" s="13"/>
    </row>
    <row r="269" spans="1:9" ht="25.95" customHeight="1" x14ac:dyDescent="0.3">
      <c r="A269" s="5" t="s">
        <v>325</v>
      </c>
      <c r="B269" s="267" t="s">
        <v>326</v>
      </c>
      <c r="C269" s="268"/>
      <c r="D269" s="5" t="s">
        <v>611</v>
      </c>
      <c r="E269" s="62">
        <v>1176.96</v>
      </c>
      <c r="F269" s="234"/>
      <c r="G269" s="13"/>
      <c r="H269" s="181"/>
      <c r="I269" s="13"/>
    </row>
    <row r="270" spans="1:9" ht="13.95" customHeight="1" x14ac:dyDescent="0.3">
      <c r="A270" s="101"/>
      <c r="B270" s="8"/>
      <c r="C270" s="8"/>
      <c r="D270" s="101"/>
      <c r="E270" s="102"/>
      <c r="F270" s="102"/>
      <c r="G270" s="26"/>
      <c r="H270" s="26"/>
      <c r="I270" s="16"/>
    </row>
    <row r="271" spans="1:9" ht="19.2" customHeight="1" x14ac:dyDescent="0.3">
      <c r="A271" s="298" t="s">
        <v>327</v>
      </c>
      <c r="B271" s="298"/>
      <c r="C271" s="298"/>
      <c r="D271" s="298"/>
      <c r="E271" s="298"/>
      <c r="F271" s="192"/>
      <c r="G271" s="13"/>
      <c r="H271" s="181"/>
      <c r="I271" s="13"/>
    </row>
    <row r="272" spans="1:9" ht="25.95" customHeight="1" x14ac:dyDescent="0.3">
      <c r="A272" s="72" t="s">
        <v>683</v>
      </c>
      <c r="B272" s="349" t="s">
        <v>310</v>
      </c>
      <c r="C272" s="350"/>
      <c r="D272" s="83" t="s">
        <v>164</v>
      </c>
      <c r="E272" s="83" t="s">
        <v>777</v>
      </c>
      <c r="F272" s="11"/>
      <c r="G272" s="13"/>
      <c r="H272" s="181"/>
      <c r="I272" s="13"/>
    </row>
    <row r="273" spans="1:9" ht="25.95" customHeight="1" x14ac:dyDescent="0.3">
      <c r="A273" s="5" t="s">
        <v>328</v>
      </c>
      <c r="B273" s="343" t="s">
        <v>329</v>
      </c>
      <c r="C273" s="344"/>
      <c r="D273" s="5" t="s">
        <v>611</v>
      </c>
      <c r="E273" s="92">
        <v>1376.57</v>
      </c>
      <c r="F273" s="40"/>
      <c r="G273" s="13"/>
      <c r="H273" s="181"/>
      <c r="I273" s="13"/>
    </row>
    <row r="274" spans="1:9" ht="25.95" customHeight="1" x14ac:dyDescent="0.3">
      <c r="A274" s="5" t="s">
        <v>330</v>
      </c>
      <c r="B274" s="343" t="s">
        <v>331</v>
      </c>
      <c r="C274" s="344"/>
      <c r="D274" s="5" t="s">
        <v>611</v>
      </c>
      <c r="E274" s="92">
        <v>1166.21</v>
      </c>
      <c r="F274" s="40"/>
      <c r="G274" s="13"/>
      <c r="H274" s="181"/>
      <c r="I274" s="13"/>
    </row>
    <row r="275" spans="1:9" ht="25.95" customHeight="1" x14ac:dyDescent="0.3">
      <c r="A275" s="5" t="s">
        <v>332</v>
      </c>
      <c r="B275" s="343" t="s">
        <v>333</v>
      </c>
      <c r="C275" s="344"/>
      <c r="D275" s="5" t="s">
        <v>611</v>
      </c>
      <c r="E275" s="92">
        <v>1267.04</v>
      </c>
      <c r="F275" s="40"/>
      <c r="G275" s="13"/>
      <c r="H275" s="181"/>
      <c r="I275" s="13"/>
    </row>
    <row r="276" spans="1:9" ht="25.95" customHeight="1" x14ac:dyDescent="0.3">
      <c r="A276" s="5" t="s">
        <v>334</v>
      </c>
      <c r="B276" s="343" t="s">
        <v>335</v>
      </c>
      <c r="C276" s="344"/>
      <c r="D276" s="5" t="s">
        <v>611</v>
      </c>
      <c r="E276" s="92">
        <v>3117.02</v>
      </c>
      <c r="F276" s="40"/>
      <c r="G276" s="13"/>
      <c r="H276" s="181"/>
      <c r="I276" s="13"/>
    </row>
    <row r="277" spans="1:9" ht="25.95" customHeight="1" x14ac:dyDescent="0.3">
      <c r="A277" s="5" t="s">
        <v>336</v>
      </c>
      <c r="B277" s="343" t="s">
        <v>337</v>
      </c>
      <c r="C277" s="344"/>
      <c r="D277" s="5" t="s">
        <v>611</v>
      </c>
      <c r="E277" s="92">
        <v>1047.23</v>
      </c>
      <c r="F277" s="40"/>
      <c r="G277" s="13"/>
      <c r="H277" s="181"/>
      <c r="I277" s="13"/>
    </row>
    <row r="278" spans="1:9" ht="25.95" customHeight="1" x14ac:dyDescent="0.3">
      <c r="A278" s="5" t="s">
        <v>338</v>
      </c>
      <c r="B278" s="343" t="s">
        <v>339</v>
      </c>
      <c r="C278" s="344"/>
      <c r="D278" s="5" t="s">
        <v>611</v>
      </c>
      <c r="E278" s="92">
        <v>1162.24</v>
      </c>
      <c r="F278" s="40"/>
      <c r="G278" s="13"/>
      <c r="H278" s="181"/>
      <c r="I278" s="13"/>
    </row>
    <row r="279" spans="1:9" ht="25.95" customHeight="1" x14ac:dyDescent="0.3">
      <c r="A279" s="5" t="s">
        <v>340</v>
      </c>
      <c r="B279" s="343" t="s">
        <v>341</v>
      </c>
      <c r="C279" s="344"/>
      <c r="D279" s="5" t="s">
        <v>611</v>
      </c>
      <c r="E279" s="92">
        <v>1227.31</v>
      </c>
      <c r="F279" s="40"/>
      <c r="G279" s="13"/>
      <c r="H279" s="181"/>
      <c r="I279" s="13"/>
    </row>
    <row r="280" spans="1:9" ht="25.95" customHeight="1" x14ac:dyDescent="0.3">
      <c r="A280" s="5" t="s">
        <v>342</v>
      </c>
      <c r="B280" s="351" t="s">
        <v>343</v>
      </c>
      <c r="C280" s="352"/>
      <c r="D280" s="5" t="s">
        <v>611</v>
      </c>
      <c r="E280" s="92">
        <v>1688.12</v>
      </c>
      <c r="F280" s="40"/>
      <c r="G280" s="13"/>
      <c r="H280" s="181"/>
      <c r="I280" s="13"/>
    </row>
    <row r="281" spans="1:9" ht="25.95" customHeight="1" x14ac:dyDescent="0.3">
      <c r="A281" s="5" t="s">
        <v>344</v>
      </c>
      <c r="B281" s="343" t="s">
        <v>345</v>
      </c>
      <c r="C281" s="344"/>
      <c r="D281" s="5" t="s">
        <v>611</v>
      </c>
      <c r="E281" s="92">
        <v>1977.81</v>
      </c>
      <c r="F281" s="40"/>
      <c r="G281" s="13"/>
      <c r="H281" s="181"/>
      <c r="I281" s="13"/>
    </row>
    <row r="282" spans="1:9" ht="25.95" customHeight="1" x14ac:dyDescent="0.3">
      <c r="A282" s="5" t="s">
        <v>346</v>
      </c>
      <c r="B282" s="343" t="s">
        <v>347</v>
      </c>
      <c r="C282" s="344"/>
      <c r="D282" s="5" t="s">
        <v>611</v>
      </c>
      <c r="E282" s="92">
        <v>821.85</v>
      </c>
      <c r="F282" s="40"/>
      <c r="G282" s="13"/>
      <c r="H282" s="181"/>
      <c r="I282" s="13"/>
    </row>
    <row r="283" spans="1:9" ht="29.4" customHeight="1" x14ac:dyDescent="0.3">
      <c r="A283" s="5" t="s">
        <v>348</v>
      </c>
      <c r="B283" s="343" t="s">
        <v>349</v>
      </c>
      <c r="C283" s="344"/>
      <c r="D283" s="5" t="s">
        <v>611</v>
      </c>
      <c r="E283" s="92">
        <v>847.82</v>
      </c>
      <c r="F283" s="40"/>
      <c r="G283" s="13"/>
      <c r="H283" s="181"/>
      <c r="I283" s="13"/>
    </row>
    <row r="284" spans="1:9" ht="25.95" customHeight="1" x14ac:dyDescent="0.3">
      <c r="A284" s="5" t="s">
        <v>350</v>
      </c>
      <c r="B284" s="343" t="s">
        <v>351</v>
      </c>
      <c r="C284" s="344"/>
      <c r="D284" s="5" t="s">
        <v>611</v>
      </c>
      <c r="E284" s="92">
        <v>810.49</v>
      </c>
      <c r="F284" s="40"/>
      <c r="G284" s="13"/>
      <c r="H284" s="181"/>
      <c r="I284" s="13"/>
    </row>
    <row r="285" spans="1:9" ht="25.95" customHeight="1" x14ac:dyDescent="0.3">
      <c r="A285" s="5" t="s">
        <v>352</v>
      </c>
      <c r="B285" s="343" t="s">
        <v>353</v>
      </c>
      <c r="C285" s="344"/>
      <c r="D285" s="5" t="s">
        <v>611</v>
      </c>
      <c r="E285" s="92">
        <v>809.79</v>
      </c>
      <c r="F285" s="40"/>
      <c r="G285" s="13"/>
      <c r="H285" s="181"/>
      <c r="I285" s="13"/>
    </row>
    <row r="286" spans="1:9" ht="25.95" customHeight="1" x14ac:dyDescent="0.3">
      <c r="A286" s="5" t="s">
        <v>354</v>
      </c>
      <c r="B286" s="343" t="s">
        <v>355</v>
      </c>
      <c r="C286" s="344"/>
      <c r="D286" s="5" t="s">
        <v>611</v>
      </c>
      <c r="E286" s="92">
        <v>834.22</v>
      </c>
      <c r="F286" s="40"/>
      <c r="G286" s="13"/>
      <c r="H286" s="181"/>
      <c r="I286" s="13"/>
    </row>
    <row r="287" spans="1:9" ht="27.6" customHeight="1" x14ac:dyDescent="0.3">
      <c r="A287" s="5" t="s">
        <v>356</v>
      </c>
      <c r="B287" s="343" t="s">
        <v>357</v>
      </c>
      <c r="C287" s="344"/>
      <c r="D287" s="5" t="s">
        <v>611</v>
      </c>
      <c r="E287" s="92">
        <v>829.07</v>
      </c>
      <c r="F287" s="40"/>
      <c r="G287" s="13"/>
      <c r="H287" s="181"/>
      <c r="I287" s="13"/>
    </row>
    <row r="288" spans="1:9" ht="13.2" customHeight="1" x14ac:dyDescent="0.3">
      <c r="A288" s="101"/>
      <c r="B288" s="12"/>
      <c r="C288" s="12"/>
      <c r="D288" s="101"/>
      <c r="E288" s="102"/>
      <c r="F288" s="102"/>
      <c r="G288" s="13"/>
      <c r="H288" s="181"/>
      <c r="I288" s="13"/>
    </row>
    <row r="289" spans="1:9" ht="21" customHeight="1" x14ac:dyDescent="0.3">
      <c r="A289" s="298" t="s">
        <v>358</v>
      </c>
      <c r="B289" s="298"/>
      <c r="C289" s="298"/>
      <c r="D289" s="298"/>
      <c r="E289" s="298"/>
      <c r="F289" s="192"/>
      <c r="G289" s="13"/>
      <c r="H289" s="181"/>
      <c r="I289" s="13"/>
    </row>
    <row r="290" spans="1:9" ht="30.6" customHeight="1" x14ac:dyDescent="0.3">
      <c r="A290" s="72" t="s">
        <v>683</v>
      </c>
      <c r="B290" s="349" t="s">
        <v>310</v>
      </c>
      <c r="C290" s="350"/>
      <c r="D290" s="83" t="s">
        <v>164</v>
      </c>
      <c r="E290" s="83" t="s">
        <v>777</v>
      </c>
      <c r="F290" s="11"/>
      <c r="G290" s="13"/>
      <c r="H290" s="181"/>
      <c r="I290" s="13"/>
    </row>
    <row r="291" spans="1:9" ht="25.95" customHeight="1" x14ac:dyDescent="0.3">
      <c r="A291" s="5" t="s">
        <v>359</v>
      </c>
      <c r="B291" s="343" t="s">
        <v>360</v>
      </c>
      <c r="C291" s="344"/>
      <c r="D291" s="5" t="s">
        <v>611</v>
      </c>
      <c r="E291" s="92">
        <v>1702.84</v>
      </c>
      <c r="F291" s="40"/>
      <c r="G291" s="13"/>
      <c r="H291" s="181"/>
      <c r="I291" s="13"/>
    </row>
    <row r="292" spans="1:9" ht="25.95" customHeight="1" x14ac:dyDescent="0.3">
      <c r="A292" s="5" t="s">
        <v>361</v>
      </c>
      <c r="B292" s="267" t="s">
        <v>362</v>
      </c>
      <c r="C292" s="268"/>
      <c r="D292" s="5" t="s">
        <v>611</v>
      </c>
      <c r="E292" s="92">
        <v>2799.54</v>
      </c>
      <c r="F292" s="40"/>
      <c r="G292" s="13"/>
      <c r="H292" s="181"/>
      <c r="I292" s="13"/>
    </row>
    <row r="293" spans="1:9" ht="25.95" customHeight="1" x14ac:dyDescent="0.3">
      <c r="A293" s="5" t="s">
        <v>363</v>
      </c>
      <c r="B293" s="343" t="s">
        <v>364</v>
      </c>
      <c r="C293" s="344"/>
      <c r="D293" s="5" t="s">
        <v>611</v>
      </c>
      <c r="E293" s="92">
        <v>2423.16</v>
      </c>
      <c r="F293" s="40"/>
      <c r="G293" s="13"/>
      <c r="H293" s="181"/>
      <c r="I293" s="13"/>
    </row>
    <row r="294" spans="1:9" ht="25.95" customHeight="1" x14ac:dyDescent="0.3">
      <c r="A294" s="5" t="s">
        <v>365</v>
      </c>
      <c r="B294" s="343" t="s">
        <v>366</v>
      </c>
      <c r="C294" s="344"/>
      <c r="D294" s="5" t="s">
        <v>611</v>
      </c>
      <c r="E294" s="92">
        <v>1693.3</v>
      </c>
      <c r="F294" s="40"/>
      <c r="G294" s="13"/>
      <c r="H294" s="181"/>
      <c r="I294" s="13"/>
    </row>
    <row r="295" spans="1:9" ht="25.95" customHeight="1" x14ac:dyDescent="0.3">
      <c r="A295" s="5" t="s">
        <v>367</v>
      </c>
      <c r="B295" s="343" t="s">
        <v>368</v>
      </c>
      <c r="C295" s="344"/>
      <c r="D295" s="5" t="s">
        <v>611</v>
      </c>
      <c r="E295" s="92">
        <v>1788.56</v>
      </c>
      <c r="F295" s="40"/>
      <c r="G295" s="13"/>
      <c r="H295" s="181"/>
      <c r="I295" s="13"/>
    </row>
    <row r="296" spans="1:9" ht="25.95" customHeight="1" x14ac:dyDescent="0.3">
      <c r="A296" s="5" t="s">
        <v>369</v>
      </c>
      <c r="B296" s="343" t="s">
        <v>370</v>
      </c>
      <c r="C296" s="344"/>
      <c r="D296" s="5" t="s">
        <v>611</v>
      </c>
      <c r="E296" s="92">
        <v>2364.15</v>
      </c>
      <c r="F296" s="40"/>
      <c r="G296" s="13"/>
      <c r="H296" s="181"/>
      <c r="I296" s="13"/>
    </row>
    <row r="297" spans="1:9" ht="25.95" customHeight="1" x14ac:dyDescent="0.3">
      <c r="A297" s="5" t="s">
        <v>371</v>
      </c>
      <c r="B297" s="343" t="s">
        <v>372</v>
      </c>
      <c r="C297" s="344"/>
      <c r="D297" s="5" t="s">
        <v>611</v>
      </c>
      <c r="E297" s="92">
        <v>2430.02</v>
      </c>
      <c r="F297" s="40"/>
      <c r="G297" s="13"/>
      <c r="H297" s="181"/>
      <c r="I297" s="13"/>
    </row>
    <row r="298" spans="1:9" ht="25.95" customHeight="1" x14ac:dyDescent="0.3">
      <c r="A298" s="5" t="s">
        <v>373</v>
      </c>
      <c r="B298" s="343" t="s">
        <v>374</v>
      </c>
      <c r="C298" s="344"/>
      <c r="D298" s="5" t="s">
        <v>611</v>
      </c>
      <c r="E298" s="92">
        <v>1199.73</v>
      </c>
      <c r="F298" s="40"/>
      <c r="G298" s="13"/>
      <c r="H298" s="181"/>
      <c r="I298" s="13"/>
    </row>
    <row r="299" spans="1:9" ht="25.95" customHeight="1" x14ac:dyDescent="0.3">
      <c r="A299" s="5" t="s">
        <v>375</v>
      </c>
      <c r="B299" s="267" t="s">
        <v>376</v>
      </c>
      <c r="C299" s="268"/>
      <c r="D299" s="5" t="s">
        <v>611</v>
      </c>
      <c r="E299" s="92">
        <v>1773.74</v>
      </c>
      <c r="F299" s="40"/>
      <c r="G299" s="13"/>
      <c r="H299" s="181"/>
      <c r="I299" s="13"/>
    </row>
    <row r="300" spans="1:9" ht="25.95" customHeight="1" x14ac:dyDescent="0.3">
      <c r="A300" s="5" t="s">
        <v>377</v>
      </c>
      <c r="B300" s="343" t="s">
        <v>378</v>
      </c>
      <c r="C300" s="344"/>
      <c r="D300" s="5" t="s">
        <v>611</v>
      </c>
      <c r="E300" s="92">
        <v>927.27</v>
      </c>
      <c r="F300" s="40"/>
      <c r="G300" s="13"/>
      <c r="H300" s="181"/>
      <c r="I300" s="13"/>
    </row>
    <row r="301" spans="1:9" ht="25.95" customHeight="1" x14ac:dyDescent="0.3">
      <c r="A301" s="5" t="s">
        <v>379</v>
      </c>
      <c r="B301" s="343" t="s">
        <v>380</v>
      </c>
      <c r="C301" s="344"/>
      <c r="D301" s="5" t="s">
        <v>611</v>
      </c>
      <c r="E301" s="92">
        <v>1101.83</v>
      </c>
      <c r="F301" s="40"/>
      <c r="G301" s="13"/>
      <c r="H301" s="181"/>
      <c r="I301" s="13"/>
    </row>
    <row r="302" spans="1:9" ht="25.95" customHeight="1" x14ac:dyDescent="0.3">
      <c r="A302" s="5" t="s">
        <v>381</v>
      </c>
      <c r="B302" s="267" t="s">
        <v>382</v>
      </c>
      <c r="C302" s="268"/>
      <c r="D302" s="5" t="s">
        <v>611</v>
      </c>
      <c r="E302" s="92">
        <v>1340.07</v>
      </c>
      <c r="F302" s="40"/>
      <c r="G302" s="13"/>
      <c r="H302" s="181"/>
      <c r="I302" s="13"/>
    </row>
    <row r="303" spans="1:9" ht="25.95" customHeight="1" x14ac:dyDescent="0.3">
      <c r="A303" s="5" t="s">
        <v>383</v>
      </c>
      <c r="B303" s="267" t="s">
        <v>384</v>
      </c>
      <c r="C303" s="268"/>
      <c r="D303" s="5" t="s">
        <v>611</v>
      </c>
      <c r="E303" s="92">
        <v>1982.98</v>
      </c>
      <c r="F303" s="40"/>
      <c r="G303" s="13"/>
      <c r="H303" s="181"/>
      <c r="I303" s="13"/>
    </row>
    <row r="304" spans="1:9" ht="25.95" customHeight="1" x14ac:dyDescent="0.3">
      <c r="A304" s="5" t="s">
        <v>385</v>
      </c>
      <c r="B304" s="267" t="s">
        <v>386</v>
      </c>
      <c r="C304" s="268"/>
      <c r="D304" s="5" t="s">
        <v>611</v>
      </c>
      <c r="E304" s="92">
        <v>1105.33</v>
      </c>
      <c r="F304" s="40"/>
      <c r="G304" s="13"/>
      <c r="H304" s="181"/>
      <c r="I304" s="13"/>
    </row>
    <row r="305" spans="1:9" ht="25.95" customHeight="1" x14ac:dyDescent="0.3">
      <c r="A305" s="5" t="s">
        <v>387</v>
      </c>
      <c r="B305" s="267" t="s">
        <v>388</v>
      </c>
      <c r="C305" s="268"/>
      <c r="D305" s="5" t="s">
        <v>611</v>
      </c>
      <c r="E305" s="92">
        <v>1208.3800000000001</v>
      </c>
      <c r="F305" s="40"/>
      <c r="G305" s="13"/>
      <c r="H305" s="181"/>
      <c r="I305" s="13"/>
    </row>
    <row r="306" spans="1:9" ht="25.95" customHeight="1" x14ac:dyDescent="0.3">
      <c r="A306" s="5" t="s">
        <v>389</v>
      </c>
      <c r="B306" s="267" t="s">
        <v>390</v>
      </c>
      <c r="C306" s="268"/>
      <c r="D306" s="5" t="s">
        <v>611</v>
      </c>
      <c r="E306" s="92">
        <v>1322.95</v>
      </c>
      <c r="F306" s="40"/>
      <c r="G306" s="13"/>
      <c r="H306" s="181"/>
      <c r="I306" s="13"/>
    </row>
    <row r="307" spans="1:9" ht="25.95" customHeight="1" x14ac:dyDescent="0.3">
      <c r="A307" s="5" t="s">
        <v>391</v>
      </c>
      <c r="B307" s="267" t="s">
        <v>392</v>
      </c>
      <c r="C307" s="268"/>
      <c r="D307" s="5" t="s">
        <v>611</v>
      </c>
      <c r="E307" s="92">
        <v>1690.3</v>
      </c>
      <c r="F307" s="40"/>
      <c r="G307" s="13"/>
      <c r="H307" s="181"/>
      <c r="I307" s="13"/>
    </row>
    <row r="308" spans="1:9" ht="19.2" customHeight="1" x14ac:dyDescent="0.3">
      <c r="A308" s="7"/>
      <c r="B308" s="8"/>
      <c r="C308" s="8"/>
      <c r="D308" s="8"/>
      <c r="E308" s="8"/>
      <c r="F308" s="8"/>
      <c r="G308" s="8"/>
      <c r="H308" s="8"/>
      <c r="I308" s="13"/>
    </row>
    <row r="309" spans="1:9" ht="18" customHeight="1" x14ac:dyDescent="0.3">
      <c r="A309" s="298" t="s">
        <v>393</v>
      </c>
      <c r="B309" s="298"/>
      <c r="C309" s="298"/>
      <c r="D309" s="298"/>
      <c r="E309" s="298"/>
      <c r="F309" s="192"/>
      <c r="G309" s="13"/>
      <c r="H309" s="181"/>
      <c r="I309" s="13"/>
    </row>
    <row r="310" spans="1:9" ht="27.6" customHeight="1" x14ac:dyDescent="0.3">
      <c r="A310" s="72" t="s">
        <v>683</v>
      </c>
      <c r="B310" s="349" t="s">
        <v>310</v>
      </c>
      <c r="C310" s="350"/>
      <c r="D310" s="83" t="s">
        <v>164</v>
      </c>
      <c r="E310" s="83" t="s">
        <v>777</v>
      </c>
      <c r="F310" s="11"/>
      <c r="G310" s="13"/>
      <c r="H310" s="181"/>
      <c r="I310" s="13"/>
    </row>
    <row r="311" spans="1:9" ht="25.95" customHeight="1" x14ac:dyDescent="0.3">
      <c r="A311" s="5" t="s">
        <v>394</v>
      </c>
      <c r="B311" s="343" t="s">
        <v>395</v>
      </c>
      <c r="C311" s="344"/>
      <c r="D311" s="5" t="s">
        <v>396</v>
      </c>
      <c r="E311" s="92">
        <v>300.86968085106383</v>
      </c>
      <c r="F311" s="40"/>
      <c r="G311" s="13"/>
      <c r="H311" s="181"/>
      <c r="I311" s="13"/>
    </row>
    <row r="312" spans="1:9" ht="25.95" customHeight="1" x14ac:dyDescent="0.3">
      <c r="A312" s="5" t="s">
        <v>397</v>
      </c>
      <c r="B312" s="343" t="s">
        <v>398</v>
      </c>
      <c r="C312" s="344"/>
      <c r="D312" s="5" t="s">
        <v>396</v>
      </c>
      <c r="E312" s="92">
        <v>356.38297872340428</v>
      </c>
      <c r="F312" s="40"/>
      <c r="G312" s="13"/>
      <c r="H312" s="181"/>
      <c r="I312" s="13"/>
    </row>
    <row r="313" spans="1:9" ht="25.95" customHeight="1" x14ac:dyDescent="0.3">
      <c r="A313" s="5" t="s">
        <v>399</v>
      </c>
      <c r="B313" s="343" t="s">
        <v>400</v>
      </c>
      <c r="C313" s="344"/>
      <c r="D313" s="5" t="s">
        <v>396</v>
      </c>
      <c r="E313" s="92">
        <v>398.57978723404261</v>
      </c>
      <c r="F313" s="40"/>
      <c r="G313" s="13"/>
      <c r="H313" s="181"/>
      <c r="I313" s="13"/>
    </row>
    <row r="314" spans="1:9" ht="25.95" customHeight="1" x14ac:dyDescent="0.3">
      <c r="A314" s="5" t="s">
        <v>401</v>
      </c>
      <c r="B314" s="343" t="s">
        <v>402</v>
      </c>
      <c r="C314" s="344"/>
      <c r="D314" s="5" t="s">
        <v>396</v>
      </c>
      <c r="E314" s="92">
        <v>339.27393617021278</v>
      </c>
      <c r="F314" s="40"/>
      <c r="G314" s="13"/>
      <c r="H314" s="181"/>
      <c r="I314" s="13"/>
    </row>
    <row r="315" spans="1:9" ht="25.95" customHeight="1" x14ac:dyDescent="0.3">
      <c r="A315" s="5" t="s">
        <v>403</v>
      </c>
      <c r="B315" s="343" t="s">
        <v>404</v>
      </c>
      <c r="C315" s="344"/>
      <c r="D315" s="5" t="s">
        <v>396</v>
      </c>
      <c r="E315" s="92">
        <v>326.02659574468083</v>
      </c>
      <c r="F315" s="40"/>
      <c r="G315" s="13"/>
      <c r="H315" s="181"/>
      <c r="I315" s="13"/>
    </row>
    <row r="316" spans="1:9" ht="25.95" customHeight="1" x14ac:dyDescent="0.3">
      <c r="A316" s="5" t="s">
        <v>405</v>
      </c>
      <c r="B316" s="343" t="s">
        <v>406</v>
      </c>
      <c r="C316" s="344"/>
      <c r="D316" s="5" t="s">
        <v>396</v>
      </c>
      <c r="E316" s="92">
        <v>424.51329787234044</v>
      </c>
      <c r="F316" s="40"/>
      <c r="G316" s="13"/>
      <c r="H316" s="181"/>
      <c r="I316" s="13"/>
    </row>
    <row r="317" spans="1:9" ht="25.95" customHeight="1" x14ac:dyDescent="0.3">
      <c r="A317" s="5" t="s">
        <v>407</v>
      </c>
      <c r="B317" s="343" t="s">
        <v>408</v>
      </c>
      <c r="C317" s="344"/>
      <c r="D317" s="5" t="s">
        <v>396</v>
      </c>
      <c r="E317" s="92">
        <v>452</v>
      </c>
      <c r="F317" s="40"/>
      <c r="G317" s="13"/>
      <c r="H317" s="181"/>
      <c r="I317" s="13"/>
    </row>
    <row r="318" spans="1:9" ht="25.95" customHeight="1" x14ac:dyDescent="0.3">
      <c r="A318" s="5" t="s">
        <v>409</v>
      </c>
      <c r="B318" s="343" t="s">
        <v>410</v>
      </c>
      <c r="C318" s="344"/>
      <c r="D318" s="5" t="s">
        <v>396</v>
      </c>
      <c r="E318" s="92">
        <v>358.64627659574472</v>
      </c>
      <c r="F318" s="40"/>
      <c r="G318" s="13"/>
      <c r="H318" s="181"/>
      <c r="I318" s="13"/>
    </row>
    <row r="319" spans="1:9" ht="25.95" customHeight="1" x14ac:dyDescent="0.3">
      <c r="A319" s="5" t="s">
        <v>411</v>
      </c>
      <c r="B319" s="343" t="s">
        <v>412</v>
      </c>
      <c r="C319" s="344"/>
      <c r="D319" s="5" t="s">
        <v>396</v>
      </c>
      <c r="E319" s="92">
        <v>468.906914893617</v>
      </c>
      <c r="F319" s="40"/>
      <c r="G319" s="13"/>
      <c r="H319" s="181"/>
      <c r="I319" s="13"/>
    </row>
    <row r="320" spans="1:9" ht="25.95" customHeight="1" x14ac:dyDescent="0.3">
      <c r="A320" s="5" t="s">
        <v>413</v>
      </c>
      <c r="B320" s="267" t="s">
        <v>414</v>
      </c>
      <c r="C320" s="268"/>
      <c r="D320" s="5" t="s">
        <v>396</v>
      </c>
      <c r="E320" s="92">
        <v>464.343085106383</v>
      </c>
      <c r="F320" s="40"/>
      <c r="G320" s="13"/>
      <c r="H320" s="181"/>
      <c r="I320" s="13"/>
    </row>
    <row r="321" spans="1:9" ht="25.95" customHeight="1" x14ac:dyDescent="0.3">
      <c r="A321" s="5" t="s">
        <v>415</v>
      </c>
      <c r="B321" s="343" t="s">
        <v>416</v>
      </c>
      <c r="C321" s="344"/>
      <c r="D321" s="5" t="s">
        <v>396</v>
      </c>
      <c r="E321" s="92">
        <v>395.7659574468085</v>
      </c>
      <c r="F321" s="40"/>
      <c r="G321" s="13"/>
      <c r="H321" s="181"/>
      <c r="I321" s="13"/>
    </row>
    <row r="322" spans="1:9" ht="25.95" customHeight="1" x14ac:dyDescent="0.3">
      <c r="A322" s="5" t="s">
        <v>417</v>
      </c>
      <c r="B322" s="343" t="s">
        <v>418</v>
      </c>
      <c r="C322" s="344"/>
      <c r="D322" s="5" t="s">
        <v>396</v>
      </c>
      <c r="E322" s="92">
        <v>396.14893617021278</v>
      </c>
      <c r="F322" s="40"/>
      <c r="G322" s="13"/>
      <c r="H322" s="181"/>
      <c r="I322" s="13"/>
    </row>
    <row r="323" spans="1:9" ht="25.95" customHeight="1" x14ac:dyDescent="0.3">
      <c r="A323" s="5" t="s">
        <v>419</v>
      </c>
      <c r="B323" s="343" t="s">
        <v>420</v>
      </c>
      <c r="C323" s="344"/>
      <c r="D323" s="5" t="s">
        <v>396</v>
      </c>
      <c r="E323" s="92">
        <v>424.31382978723411</v>
      </c>
      <c r="F323" s="40"/>
      <c r="G323" s="13"/>
      <c r="H323" s="181"/>
      <c r="I323" s="13"/>
    </row>
    <row r="324" spans="1:9" ht="25.95" customHeight="1" x14ac:dyDescent="0.3">
      <c r="A324" s="5" t="s">
        <v>421</v>
      </c>
      <c r="B324" s="343" t="s">
        <v>422</v>
      </c>
      <c r="C324" s="344"/>
      <c r="D324" s="5" t="s">
        <v>396</v>
      </c>
      <c r="E324" s="92">
        <v>386.32180851063828</v>
      </c>
      <c r="F324" s="40"/>
      <c r="G324" s="13"/>
      <c r="H324" s="181"/>
      <c r="I324" s="13"/>
    </row>
    <row r="325" spans="1:9" ht="25.95" customHeight="1" x14ac:dyDescent="0.3">
      <c r="A325" s="5" t="s">
        <v>423</v>
      </c>
      <c r="B325" s="343" t="s">
        <v>424</v>
      </c>
      <c r="C325" s="344"/>
      <c r="D325" s="5" t="s">
        <v>396</v>
      </c>
      <c r="E325" s="79">
        <v>740.375</v>
      </c>
      <c r="G325" s="13"/>
      <c r="H325" s="181"/>
      <c r="I325" s="13"/>
    </row>
    <row r="326" spans="1:9" ht="25.95" customHeight="1" x14ac:dyDescent="0.3">
      <c r="A326" s="5" t="s">
        <v>425</v>
      </c>
      <c r="B326" s="343" t="s">
        <v>426</v>
      </c>
      <c r="C326" s="344"/>
      <c r="D326" s="5" t="s">
        <v>396</v>
      </c>
      <c r="E326" s="79">
        <v>844.59500000000003</v>
      </c>
      <c r="G326" s="13"/>
      <c r="H326" s="181"/>
      <c r="I326" s="13"/>
    </row>
    <row r="327" spans="1:9" ht="25.95" customHeight="1" x14ac:dyDescent="0.3">
      <c r="A327" s="5" t="s">
        <v>427</v>
      </c>
      <c r="B327" s="343" t="s">
        <v>428</v>
      </c>
      <c r="C327" s="344"/>
      <c r="D327" s="5" t="s">
        <v>396</v>
      </c>
      <c r="E327" s="79">
        <v>843.26499999999999</v>
      </c>
      <c r="G327" s="13"/>
      <c r="H327" s="181"/>
      <c r="I327" s="13"/>
    </row>
    <row r="328" spans="1:9" ht="25.95" customHeight="1" x14ac:dyDescent="0.3">
      <c r="A328" s="5" t="s">
        <v>429</v>
      </c>
      <c r="B328" s="343" t="s">
        <v>430</v>
      </c>
      <c r="C328" s="344"/>
      <c r="D328" s="5" t="s">
        <v>396</v>
      </c>
      <c r="E328" s="79">
        <v>833.35500000000002</v>
      </c>
      <c r="G328" s="13"/>
      <c r="H328" s="181"/>
      <c r="I328" s="13"/>
    </row>
    <row r="329" spans="1:9" ht="25.95" customHeight="1" x14ac:dyDescent="0.3">
      <c r="A329" s="5" t="s">
        <v>431</v>
      </c>
      <c r="B329" s="343" t="s">
        <v>432</v>
      </c>
      <c r="C329" s="344"/>
      <c r="D329" s="5" t="s">
        <v>396</v>
      </c>
      <c r="E329" s="79">
        <v>337.89</v>
      </c>
      <c r="G329" s="13"/>
      <c r="H329" s="181"/>
      <c r="I329" s="13"/>
    </row>
    <row r="330" spans="1:9" ht="13.2" customHeight="1" x14ac:dyDescent="0.3">
      <c r="A330" s="15"/>
      <c r="B330" s="6"/>
      <c r="C330" s="6"/>
      <c r="D330" s="13"/>
      <c r="E330" s="13"/>
      <c r="F330" s="181"/>
      <c r="G330" s="13"/>
      <c r="H330" s="181"/>
      <c r="I330" s="13"/>
    </row>
    <row r="331" spans="1:9" ht="25.95" customHeight="1" x14ac:dyDescent="0.3">
      <c r="A331" s="345" t="s">
        <v>433</v>
      </c>
      <c r="B331" s="345"/>
      <c r="C331" s="345"/>
      <c r="D331" s="345"/>
      <c r="E331" s="345"/>
      <c r="F331" s="195"/>
      <c r="G331" s="13"/>
      <c r="H331" s="181"/>
      <c r="I331" s="13"/>
    </row>
    <row r="332" spans="1:9" ht="28.95" customHeight="1" x14ac:dyDescent="0.3">
      <c r="A332" s="73" t="s">
        <v>683</v>
      </c>
      <c r="B332" s="83" t="s">
        <v>156</v>
      </c>
      <c r="C332" s="92" t="s">
        <v>434</v>
      </c>
      <c r="D332" s="346" t="s">
        <v>435</v>
      </c>
      <c r="E332" s="347"/>
      <c r="F332" s="40"/>
      <c r="G332" s="13"/>
      <c r="H332" s="181"/>
      <c r="I332" s="13"/>
    </row>
    <row r="333" spans="1:9" ht="42" customHeight="1" x14ac:dyDescent="0.3">
      <c r="A333" s="5" t="s">
        <v>436</v>
      </c>
      <c r="B333" s="83" t="s">
        <v>437</v>
      </c>
      <c r="C333" s="92">
        <v>18.487237500000003</v>
      </c>
      <c r="D333" s="279">
        <v>19.267199999999999</v>
      </c>
      <c r="E333" s="280"/>
      <c r="F333" s="235"/>
      <c r="G333" s="13"/>
      <c r="H333" s="181"/>
      <c r="I333" s="13"/>
    </row>
    <row r="334" spans="1:9" ht="25.95" customHeight="1" x14ac:dyDescent="0.3">
      <c r="A334" s="6" t="s">
        <v>438</v>
      </c>
      <c r="B334" s="6"/>
      <c r="C334" s="6"/>
      <c r="D334" s="6"/>
      <c r="E334" s="6"/>
      <c r="F334" s="6"/>
      <c r="G334" s="6"/>
      <c r="H334" s="6"/>
      <c r="I334" s="103"/>
    </row>
    <row r="335" spans="1:9" ht="25.95" customHeight="1" x14ac:dyDescent="0.3">
      <c r="A335" s="348" t="s">
        <v>439</v>
      </c>
      <c r="B335" s="348"/>
      <c r="C335" s="348"/>
      <c r="D335" s="348"/>
      <c r="E335" s="348"/>
      <c r="F335" s="348"/>
      <c r="G335" s="348"/>
      <c r="H335" s="348"/>
      <c r="I335" s="348"/>
    </row>
    <row r="336" spans="1:9" ht="25.95" customHeight="1" x14ac:dyDescent="0.3">
      <c r="A336" s="323" t="s">
        <v>440</v>
      </c>
      <c r="B336" s="323"/>
      <c r="C336" s="323"/>
      <c r="D336" s="323"/>
      <c r="E336" s="323"/>
      <c r="F336" s="323"/>
      <c r="G336" s="323"/>
      <c r="H336" s="323"/>
      <c r="I336" s="323"/>
    </row>
    <row r="337" spans="1:9" ht="39.6" customHeight="1" x14ac:dyDescent="0.3">
      <c r="A337" s="283" t="s">
        <v>578</v>
      </c>
      <c r="B337" s="283"/>
      <c r="C337" s="283"/>
      <c r="D337" s="283"/>
      <c r="E337" s="283"/>
      <c r="F337" s="283"/>
      <c r="G337" s="283"/>
      <c r="H337" s="283"/>
      <c r="I337" s="283"/>
    </row>
    <row r="338" spans="1:9" ht="42.6" customHeight="1" x14ac:dyDescent="0.3">
      <c r="A338" s="283" t="s">
        <v>622</v>
      </c>
      <c r="B338" s="283"/>
      <c r="C338" s="283"/>
      <c r="D338" s="283"/>
      <c r="E338" s="283"/>
      <c r="F338" s="283"/>
      <c r="G338" s="283"/>
      <c r="H338" s="283"/>
      <c r="I338" s="283"/>
    </row>
    <row r="339" spans="1:9" ht="22.2" customHeight="1" x14ac:dyDescent="0.3">
      <c r="A339" s="277" t="s">
        <v>441</v>
      </c>
      <c r="B339" s="277"/>
      <c r="C339" s="277"/>
      <c r="D339" s="277"/>
      <c r="E339" s="277"/>
      <c r="F339" s="277"/>
      <c r="G339" s="277"/>
      <c r="H339" s="181"/>
      <c r="I339" s="6"/>
    </row>
    <row r="340" spans="1:9" ht="22.95" customHeight="1" x14ac:dyDescent="0.3">
      <c r="A340" s="298" t="s">
        <v>442</v>
      </c>
      <c r="B340" s="298"/>
      <c r="C340" s="298"/>
      <c r="D340" s="298"/>
      <c r="E340" s="298"/>
      <c r="F340" s="298"/>
      <c r="G340" s="298"/>
      <c r="H340" s="192"/>
    </row>
    <row r="341" spans="1:9" ht="25.95" customHeight="1" x14ac:dyDescent="0.3">
      <c r="A341" s="337" t="s">
        <v>683</v>
      </c>
      <c r="B341" s="339" t="s">
        <v>233</v>
      </c>
      <c r="C341" s="340"/>
      <c r="D341" s="271" t="s">
        <v>782</v>
      </c>
      <c r="E341" s="272"/>
      <c r="F341" s="11"/>
      <c r="I341"/>
    </row>
    <row r="342" spans="1:9" ht="18" customHeight="1" x14ac:dyDescent="0.3">
      <c r="A342" s="338"/>
      <c r="B342" s="341"/>
      <c r="C342" s="342"/>
      <c r="D342" s="271"/>
      <c r="E342" s="272"/>
      <c r="F342" s="11"/>
      <c r="I342"/>
    </row>
    <row r="343" spans="1:9" ht="40.200000000000003" customHeight="1" x14ac:dyDescent="0.3">
      <c r="A343" s="63" t="s">
        <v>443</v>
      </c>
      <c r="B343" s="267" t="s">
        <v>444</v>
      </c>
      <c r="C343" s="268"/>
      <c r="D343" s="279">
        <v>7656.64</v>
      </c>
      <c r="E343" s="280"/>
      <c r="F343" s="235"/>
      <c r="I343"/>
    </row>
    <row r="344" spans="1:9" ht="31.2" customHeight="1" x14ac:dyDescent="0.3">
      <c r="A344" s="63" t="s">
        <v>445</v>
      </c>
      <c r="B344" s="267" t="s">
        <v>446</v>
      </c>
      <c r="C344" s="268"/>
      <c r="D344" s="279">
        <v>8897.7900294781066</v>
      </c>
      <c r="E344" s="280"/>
      <c r="F344" s="235"/>
      <c r="I344"/>
    </row>
    <row r="345" spans="1:9" ht="27.6" customHeight="1" x14ac:dyDescent="0.3">
      <c r="A345" s="63" t="s">
        <v>447</v>
      </c>
      <c r="B345" s="267" t="s">
        <v>591</v>
      </c>
      <c r="C345" s="268"/>
      <c r="D345" s="281">
        <v>10211.17</v>
      </c>
      <c r="E345" s="282"/>
      <c r="F345" s="236"/>
      <c r="I345"/>
    </row>
    <row r="346" spans="1:9" ht="17.25" customHeight="1" x14ac:dyDescent="0.3">
      <c r="A346" s="30"/>
      <c r="B346" s="89" t="s">
        <v>124</v>
      </c>
      <c r="C346" s="31"/>
      <c r="D346" s="32"/>
      <c r="E346" s="22"/>
      <c r="F346" s="22"/>
      <c r="G346" s="22"/>
      <c r="H346" s="22"/>
      <c r="I346" s="22"/>
    </row>
    <row r="347" spans="1:9" ht="29.4" customHeight="1" x14ac:dyDescent="0.3">
      <c r="A347" s="38" t="s">
        <v>125</v>
      </c>
      <c r="B347" s="283" t="s">
        <v>579</v>
      </c>
      <c r="C347" s="283"/>
      <c r="D347" s="283"/>
      <c r="E347" s="283"/>
      <c r="F347" s="283"/>
      <c r="G347" s="283"/>
      <c r="H347" s="283"/>
      <c r="I347" s="283"/>
    </row>
    <row r="348" spans="1:9" ht="30.6" customHeight="1" x14ac:dyDescent="0.3">
      <c r="A348" s="38" t="s">
        <v>126</v>
      </c>
      <c r="B348" s="283" t="s">
        <v>448</v>
      </c>
      <c r="C348" s="283"/>
      <c r="D348" s="283"/>
      <c r="E348" s="283"/>
      <c r="F348" s="283"/>
      <c r="G348" s="283"/>
      <c r="H348" s="283"/>
      <c r="I348" s="283"/>
    </row>
    <row r="349" spans="1:9" ht="27" customHeight="1" x14ac:dyDescent="0.3">
      <c r="A349" s="38"/>
      <c r="B349" s="283" t="s">
        <v>585</v>
      </c>
      <c r="C349" s="283"/>
      <c r="D349" s="283"/>
      <c r="E349" s="283"/>
      <c r="F349" s="283"/>
      <c r="G349" s="283"/>
      <c r="H349" s="283"/>
      <c r="I349" s="283"/>
    </row>
    <row r="350" spans="1:9" ht="19.2" customHeight="1" x14ac:dyDescent="0.3">
      <c r="A350" s="38"/>
      <c r="B350" s="284" t="s">
        <v>584</v>
      </c>
      <c r="C350" s="284"/>
      <c r="D350" s="284"/>
      <c r="E350" s="284"/>
      <c r="F350" s="284"/>
      <c r="G350" s="284"/>
      <c r="H350" s="186"/>
      <c r="I350" s="22"/>
    </row>
    <row r="351" spans="1:9" ht="19.5" customHeight="1" x14ac:dyDescent="0.3">
      <c r="A351" s="38"/>
      <c r="B351" s="285" t="s">
        <v>612</v>
      </c>
      <c r="C351" s="285"/>
      <c r="D351" s="285"/>
      <c r="E351" s="285"/>
      <c r="F351" s="285"/>
      <c r="G351" s="285"/>
      <c r="H351" s="187"/>
      <c r="I351" s="22"/>
    </row>
    <row r="352" spans="1:9" ht="21" customHeight="1" x14ac:dyDescent="0.3">
      <c r="A352" s="38"/>
      <c r="B352" s="285" t="s">
        <v>586</v>
      </c>
      <c r="C352" s="285"/>
      <c r="D352" s="285"/>
      <c r="E352" s="285"/>
      <c r="F352" s="285"/>
      <c r="G352" s="285"/>
      <c r="H352" s="187"/>
      <c r="I352" s="22"/>
    </row>
    <row r="353" spans="1:9" ht="35.25" customHeight="1" x14ac:dyDescent="0.3">
      <c r="A353" s="38" t="s">
        <v>245</v>
      </c>
      <c r="B353" s="283" t="s">
        <v>449</v>
      </c>
      <c r="C353" s="283"/>
      <c r="D353" s="283"/>
      <c r="E353" s="283"/>
      <c r="F353" s="283"/>
      <c r="G353" s="283"/>
      <c r="H353" s="283"/>
      <c r="I353" s="283"/>
    </row>
    <row r="354" spans="1:9" ht="23.25" customHeight="1" x14ac:dyDescent="0.3">
      <c r="A354" s="38"/>
      <c r="B354" s="297" t="s">
        <v>247</v>
      </c>
      <c r="C354" s="297"/>
      <c r="D354" s="297"/>
      <c r="E354" s="297"/>
      <c r="F354" s="297"/>
      <c r="G354" s="297"/>
      <c r="H354" s="191"/>
      <c r="I354" s="22"/>
    </row>
    <row r="355" spans="1:9" ht="16.5" customHeight="1" x14ac:dyDescent="0.3">
      <c r="A355" s="38"/>
      <c r="B355" s="87" t="s">
        <v>248</v>
      </c>
      <c r="C355" s="87"/>
      <c r="D355" s="87"/>
      <c r="E355" s="87"/>
      <c r="F355" s="187"/>
      <c r="G355" s="87"/>
      <c r="H355" s="187"/>
      <c r="I355" s="22"/>
    </row>
    <row r="356" spans="1:9" ht="14.25" customHeight="1" x14ac:dyDescent="0.3">
      <c r="A356" s="38"/>
      <c r="B356" s="87" t="s">
        <v>249</v>
      </c>
      <c r="C356" s="87"/>
      <c r="D356" s="87"/>
      <c r="E356" s="87"/>
      <c r="F356" s="187"/>
      <c r="G356" s="87"/>
      <c r="H356" s="187"/>
      <c r="I356" s="22"/>
    </row>
    <row r="357" spans="1:9" ht="12.75" customHeight="1" x14ac:dyDescent="0.3">
      <c r="A357" s="38"/>
      <c r="B357" s="87" t="s">
        <v>250</v>
      </c>
      <c r="C357" s="87"/>
      <c r="D357" s="87"/>
      <c r="E357" s="87"/>
      <c r="F357" s="187"/>
      <c r="G357" s="87"/>
      <c r="H357" s="187"/>
      <c r="I357" s="22"/>
    </row>
    <row r="358" spans="1:9" ht="17.25" customHeight="1" x14ac:dyDescent="0.3">
      <c r="A358" s="38"/>
      <c r="B358" s="87" t="s">
        <v>251</v>
      </c>
      <c r="C358" s="87"/>
      <c r="D358" s="87"/>
      <c r="E358" s="87"/>
      <c r="F358" s="187"/>
      <c r="G358" s="87"/>
      <c r="H358" s="187"/>
      <c r="I358" s="22"/>
    </row>
    <row r="359" spans="1:9" ht="20.25" customHeight="1" x14ac:dyDescent="0.3">
      <c r="A359" s="38"/>
      <c r="B359" s="87" t="s">
        <v>252</v>
      </c>
      <c r="C359" s="87"/>
      <c r="D359" s="87"/>
      <c r="E359" s="87"/>
      <c r="F359" s="187"/>
      <c r="G359" s="87"/>
      <c r="H359" s="187"/>
      <c r="I359" s="22"/>
    </row>
    <row r="360" spans="1:9" ht="18" customHeight="1" x14ac:dyDescent="0.3">
      <c r="A360" s="38"/>
      <c r="B360" s="87" t="s">
        <v>450</v>
      </c>
      <c r="C360" s="87"/>
      <c r="D360" s="87"/>
      <c r="E360" s="87"/>
      <c r="F360" s="187"/>
      <c r="G360" s="87"/>
      <c r="H360" s="187"/>
      <c r="I360" s="22"/>
    </row>
    <row r="361" spans="1:9" ht="19.5" customHeight="1" x14ac:dyDescent="0.3">
      <c r="A361" s="38"/>
      <c r="B361" s="87" t="s">
        <v>254</v>
      </c>
      <c r="C361" s="87"/>
      <c r="D361" s="87"/>
      <c r="E361" s="87"/>
      <c r="F361" s="187"/>
      <c r="G361" s="87"/>
      <c r="H361" s="187"/>
      <c r="I361" s="22"/>
    </row>
    <row r="362" spans="1:9" ht="16.5" customHeight="1" x14ac:dyDescent="0.3">
      <c r="A362" s="38"/>
      <c r="B362" s="87" t="s">
        <v>255</v>
      </c>
      <c r="C362" s="87"/>
      <c r="D362" s="87"/>
      <c r="E362" s="87"/>
      <c r="F362" s="187"/>
      <c r="G362" s="87"/>
      <c r="H362" s="187"/>
      <c r="I362" s="22"/>
    </row>
    <row r="363" spans="1:9" ht="10.5" customHeight="1" x14ac:dyDescent="0.3">
      <c r="A363" s="21"/>
      <c r="B363" s="23"/>
      <c r="C363" s="23"/>
      <c r="D363" s="23"/>
      <c r="E363" s="23"/>
      <c r="F363" s="23"/>
      <c r="G363" s="23"/>
      <c r="H363" s="23"/>
      <c r="I363" s="22"/>
    </row>
    <row r="364" spans="1:9" ht="25.95" customHeight="1" x14ac:dyDescent="0.3">
      <c r="A364" s="298" t="s">
        <v>451</v>
      </c>
      <c r="B364" s="298"/>
      <c r="C364" s="298"/>
      <c r="D364" s="298"/>
      <c r="E364" s="298"/>
      <c r="F364" s="298"/>
      <c r="G364" s="298"/>
      <c r="H364" s="192"/>
    </row>
    <row r="365" spans="1:9" ht="27" customHeight="1" x14ac:dyDescent="0.3">
      <c r="A365" s="77" t="s">
        <v>683</v>
      </c>
      <c r="B365" s="269" t="s">
        <v>163</v>
      </c>
      <c r="C365" s="270"/>
      <c r="D365" s="79" t="s">
        <v>452</v>
      </c>
      <c r="E365" s="83" t="s">
        <v>777</v>
      </c>
      <c r="F365" s="11"/>
      <c r="I365"/>
    </row>
    <row r="366" spans="1:9" ht="29.4" customHeight="1" x14ac:dyDescent="0.3">
      <c r="A366" s="146" t="s">
        <v>722</v>
      </c>
      <c r="B366" s="299" t="s">
        <v>723</v>
      </c>
      <c r="C366" s="300"/>
      <c r="D366" s="300"/>
      <c r="E366" s="301"/>
      <c r="F366" s="237"/>
      <c r="G366" s="13"/>
      <c r="H366" s="181"/>
      <c r="I366"/>
    </row>
    <row r="367" spans="1:9" ht="63.6" customHeight="1" x14ac:dyDescent="0.3">
      <c r="A367" s="5" t="s">
        <v>453</v>
      </c>
      <c r="B367" s="267" t="s">
        <v>454</v>
      </c>
      <c r="C367" s="268"/>
      <c r="D367" s="83" t="s">
        <v>455</v>
      </c>
      <c r="E367" s="64">
        <v>34.630000000000003</v>
      </c>
      <c r="F367" s="238"/>
      <c r="G367" s="13"/>
      <c r="H367" s="181"/>
      <c r="I367"/>
    </row>
    <row r="368" spans="1:9" ht="11.4" customHeight="1" x14ac:dyDescent="0.3"/>
    <row r="369" spans="1:9" ht="25.95" customHeight="1" x14ac:dyDescent="0.3">
      <c r="A369" s="277" t="s">
        <v>456</v>
      </c>
      <c r="B369" s="277"/>
      <c r="C369" s="277"/>
      <c r="D369" s="277"/>
      <c r="E369" s="277"/>
      <c r="F369" s="277"/>
      <c r="G369" s="277"/>
      <c r="H369" s="277"/>
      <c r="I369" s="277"/>
    </row>
    <row r="370" spans="1:9" ht="25.95" customHeight="1" x14ac:dyDescent="0.3">
      <c r="A370" s="276" t="s">
        <v>457</v>
      </c>
      <c r="B370" s="276"/>
      <c r="C370" s="276"/>
      <c r="D370" s="276"/>
      <c r="E370" s="276"/>
      <c r="F370" s="276"/>
      <c r="G370" s="276"/>
      <c r="H370" s="276"/>
      <c r="I370" s="276"/>
    </row>
    <row r="371" spans="1:9" ht="48.6" customHeight="1" x14ac:dyDescent="0.3">
      <c r="A371" s="226" t="s">
        <v>683</v>
      </c>
      <c r="B371" s="269" t="s">
        <v>458</v>
      </c>
      <c r="C371" s="270"/>
      <c r="D371" s="78" t="s">
        <v>156</v>
      </c>
      <c r="E371" s="78" t="s">
        <v>207</v>
      </c>
      <c r="F371" s="223"/>
      <c r="G371" s="257" t="s">
        <v>459</v>
      </c>
      <c r="H371" s="223"/>
      <c r="I371" s="78" t="s">
        <v>164</v>
      </c>
    </row>
    <row r="372" spans="1:9" ht="40.200000000000003" customHeight="1" x14ac:dyDescent="0.3">
      <c r="A372" s="48" t="s">
        <v>460</v>
      </c>
      <c r="B372" s="265" t="s">
        <v>461</v>
      </c>
      <c r="C372" s="265"/>
      <c r="D372" s="79" t="s">
        <v>462</v>
      </c>
      <c r="E372" s="79">
        <v>0.85</v>
      </c>
      <c r="F372" s="179"/>
      <c r="G372" s="79">
        <v>2.9</v>
      </c>
      <c r="H372" s="179"/>
      <c r="I372" s="83" t="s">
        <v>396</v>
      </c>
    </row>
    <row r="373" spans="1:9" ht="43.2" customHeight="1" x14ac:dyDescent="0.3">
      <c r="A373" s="70" t="s">
        <v>463</v>
      </c>
      <c r="B373" s="267" t="s">
        <v>464</v>
      </c>
      <c r="C373" s="268"/>
      <c r="D373" s="79" t="s">
        <v>465</v>
      </c>
      <c r="E373" s="85">
        <v>121</v>
      </c>
      <c r="F373" s="215"/>
      <c r="G373" s="85">
        <v>270</v>
      </c>
      <c r="H373" s="215"/>
      <c r="I373" s="83" t="s">
        <v>396</v>
      </c>
    </row>
    <row r="374" spans="1:9" ht="53.4" customHeight="1" x14ac:dyDescent="0.3">
      <c r="A374" s="70" t="s">
        <v>466</v>
      </c>
      <c r="B374" s="267" t="s">
        <v>467</v>
      </c>
      <c r="C374" s="268"/>
      <c r="D374" s="79" t="s">
        <v>465</v>
      </c>
      <c r="E374" s="85">
        <v>51</v>
      </c>
      <c r="F374" s="215"/>
      <c r="G374" s="85">
        <v>163</v>
      </c>
      <c r="H374" s="215"/>
      <c r="I374" s="83" t="s">
        <v>396</v>
      </c>
    </row>
    <row r="375" spans="1:9" ht="17.25" customHeight="1" x14ac:dyDescent="0.3">
      <c r="A375" s="39"/>
      <c r="B375" s="9" t="s">
        <v>124</v>
      </c>
      <c r="C375" s="9"/>
      <c r="D375" s="39"/>
      <c r="E375" s="40"/>
      <c r="F375" s="40"/>
      <c r="I375" s="11"/>
    </row>
    <row r="376" spans="1:9" ht="24.75" customHeight="1" x14ac:dyDescent="0.3">
      <c r="A376" s="35" t="s">
        <v>125</v>
      </c>
      <c r="B376" s="286" t="s">
        <v>468</v>
      </c>
      <c r="C376" s="286"/>
      <c r="D376" s="286"/>
      <c r="E376" s="286"/>
      <c r="F376" s="286"/>
      <c r="G376" s="286"/>
      <c r="H376" s="286"/>
      <c r="I376" s="286"/>
    </row>
    <row r="377" spans="1:9" ht="21" customHeight="1" x14ac:dyDescent="0.3">
      <c r="A377" s="277" t="s">
        <v>469</v>
      </c>
      <c r="B377" s="277"/>
      <c r="C377" s="277"/>
      <c r="D377" s="277"/>
      <c r="E377" s="277"/>
      <c r="F377" s="277"/>
      <c r="G377" s="277"/>
      <c r="H377" s="181"/>
      <c r="I377" s="6"/>
    </row>
    <row r="378" spans="1:9" ht="21" customHeight="1" x14ac:dyDescent="0.3">
      <c r="A378" s="277" t="s">
        <v>587</v>
      </c>
      <c r="B378" s="277"/>
      <c r="C378" s="277"/>
      <c r="D378" s="277"/>
      <c r="E378" s="277"/>
      <c r="F378" s="277"/>
      <c r="G378" s="277"/>
      <c r="H378" s="181"/>
      <c r="I378" s="6"/>
    </row>
    <row r="379" spans="1:9" ht="19.2" customHeight="1" x14ac:dyDescent="0.3">
      <c r="A379" s="276" t="s">
        <v>621</v>
      </c>
      <c r="B379" s="276"/>
      <c r="C379" s="276"/>
      <c r="D379" s="276"/>
      <c r="E379" s="276"/>
      <c r="F379" s="276"/>
      <c r="G379" s="276"/>
      <c r="H379" s="180"/>
      <c r="I379" s="33"/>
    </row>
    <row r="380" spans="1:9" ht="34.799999999999997" customHeight="1" x14ac:dyDescent="0.3">
      <c r="A380" s="140" t="s">
        <v>683</v>
      </c>
      <c r="B380" s="266" t="s">
        <v>458</v>
      </c>
      <c r="C380" s="266"/>
      <c r="D380" s="71" t="s">
        <v>156</v>
      </c>
      <c r="E380" s="154" t="s">
        <v>783</v>
      </c>
      <c r="F380" s="200"/>
      <c r="G380" s="154" t="s">
        <v>784</v>
      </c>
      <c r="H380" s="250"/>
      <c r="I380"/>
    </row>
    <row r="381" spans="1:9" ht="18" customHeight="1" x14ac:dyDescent="0.3">
      <c r="A381" s="278" t="s">
        <v>470</v>
      </c>
      <c r="B381" s="278"/>
      <c r="C381" s="278"/>
      <c r="D381" s="278"/>
      <c r="E381" s="278"/>
      <c r="F381" s="278"/>
      <c r="G381" s="278"/>
      <c r="H381" s="251"/>
      <c r="I381" s="33"/>
    </row>
    <row r="382" spans="1:9" ht="25.95" customHeight="1" x14ac:dyDescent="0.3">
      <c r="A382" s="333" t="s">
        <v>471</v>
      </c>
      <c r="B382" s="327" t="s">
        <v>472</v>
      </c>
      <c r="C382" s="328"/>
      <c r="D382" s="145" t="s">
        <v>726</v>
      </c>
      <c r="E382" s="155">
        <v>175.42372881355899</v>
      </c>
      <c r="F382" s="155"/>
      <c r="G382" s="155">
        <f>ROUNDUP(E382*0.2+E382,0)</f>
        <v>211</v>
      </c>
      <c r="H382" s="252"/>
      <c r="I382"/>
    </row>
    <row r="383" spans="1:9" ht="25.95" customHeight="1" x14ac:dyDescent="0.3">
      <c r="A383" s="334"/>
      <c r="B383" s="329"/>
      <c r="C383" s="330"/>
      <c r="D383" s="145" t="s">
        <v>550</v>
      </c>
      <c r="E383" s="155">
        <v>872</v>
      </c>
      <c r="F383" s="155"/>
      <c r="G383" s="155">
        <f t="shared" ref="G383:G387" si="0">ROUNDUP(E383*0.2+E383,0)</f>
        <v>1047</v>
      </c>
      <c r="H383" s="252"/>
      <c r="I383"/>
    </row>
    <row r="384" spans="1:9" ht="25.95" customHeight="1" x14ac:dyDescent="0.3">
      <c r="A384" s="335"/>
      <c r="B384" s="331"/>
      <c r="C384" s="332"/>
      <c r="D384" s="145" t="s">
        <v>551</v>
      </c>
      <c r="E384" s="155">
        <v>1744</v>
      </c>
      <c r="F384" s="155"/>
      <c r="G384" s="155">
        <f t="shared" si="0"/>
        <v>2093</v>
      </c>
      <c r="H384" s="252"/>
      <c r="I384"/>
    </row>
    <row r="385" spans="1:9" ht="30" customHeight="1" x14ac:dyDescent="0.3">
      <c r="A385" s="333" t="s">
        <v>473</v>
      </c>
      <c r="B385" s="327" t="s">
        <v>474</v>
      </c>
      <c r="C385" s="328"/>
      <c r="D385" s="145" t="s">
        <v>726</v>
      </c>
      <c r="E385" s="155">
        <v>262.71186440677968</v>
      </c>
      <c r="F385" s="155"/>
      <c r="G385" s="155">
        <f t="shared" si="0"/>
        <v>316</v>
      </c>
      <c r="H385" s="252"/>
      <c r="I385"/>
    </row>
    <row r="386" spans="1:9" ht="30" customHeight="1" x14ac:dyDescent="0.3">
      <c r="A386" s="334"/>
      <c r="B386" s="329"/>
      <c r="C386" s="330"/>
      <c r="D386" s="145" t="s">
        <v>550</v>
      </c>
      <c r="E386" s="155">
        <v>1306</v>
      </c>
      <c r="F386" s="155"/>
      <c r="G386" s="155">
        <f t="shared" si="0"/>
        <v>1568</v>
      </c>
      <c r="H386" s="252"/>
      <c r="I386"/>
    </row>
    <row r="387" spans="1:9" ht="30" customHeight="1" x14ac:dyDescent="0.3">
      <c r="A387" s="335"/>
      <c r="B387" s="331"/>
      <c r="C387" s="332"/>
      <c r="D387" s="145" t="s">
        <v>551</v>
      </c>
      <c r="E387" s="155">
        <v>2612</v>
      </c>
      <c r="F387" s="155"/>
      <c r="G387" s="155">
        <f t="shared" si="0"/>
        <v>3135</v>
      </c>
      <c r="H387" s="252"/>
      <c r="I387"/>
    </row>
    <row r="388" spans="1:9" ht="25.95" customHeight="1" x14ac:dyDescent="0.3">
      <c r="A388" s="336" t="s">
        <v>734</v>
      </c>
      <c r="B388" s="336"/>
      <c r="C388" s="336"/>
      <c r="D388" s="336"/>
      <c r="E388" s="336"/>
      <c r="F388" s="336"/>
      <c r="G388" s="336"/>
      <c r="H388" s="250"/>
      <c r="I388" s="13"/>
    </row>
    <row r="389" spans="1:9" ht="25.95" customHeight="1" x14ac:dyDescent="0.3">
      <c r="A389" s="48" t="s">
        <v>475</v>
      </c>
      <c r="B389" s="327" t="s">
        <v>476</v>
      </c>
      <c r="C389" s="328"/>
      <c r="D389" s="145" t="s">
        <v>549</v>
      </c>
      <c r="E389" s="155">
        <v>220.33898305084699</v>
      </c>
      <c r="F389" s="155"/>
      <c r="G389" s="155">
        <f>ROUNDUP(E389*0.2+E389,0)</f>
        <v>265</v>
      </c>
      <c r="H389" s="252"/>
      <c r="I389"/>
    </row>
    <row r="390" spans="1:9" ht="25.95" customHeight="1" x14ac:dyDescent="0.3">
      <c r="A390" s="48" t="s">
        <v>477</v>
      </c>
      <c r="B390" s="329"/>
      <c r="C390" s="330"/>
      <c r="D390" s="145" t="s">
        <v>550</v>
      </c>
      <c r="E390" s="155">
        <v>1388.1355932203392</v>
      </c>
      <c r="F390" s="155"/>
      <c r="G390" s="155">
        <f t="shared" ref="G390:G401" si="1">ROUNDUP(E390*0.2+E390,0)</f>
        <v>1666</v>
      </c>
      <c r="H390" s="252"/>
      <c r="I390"/>
    </row>
    <row r="391" spans="1:9" ht="25.95" customHeight="1" x14ac:dyDescent="0.3">
      <c r="A391" s="48" t="s">
        <v>478</v>
      </c>
      <c r="B391" s="331"/>
      <c r="C391" s="332"/>
      <c r="D391" s="145" t="s">
        <v>551</v>
      </c>
      <c r="E391" s="155">
        <v>5552.5423728813566</v>
      </c>
      <c r="F391" s="155"/>
      <c r="G391" s="155">
        <f t="shared" si="1"/>
        <v>6664</v>
      </c>
      <c r="H391" s="252"/>
      <c r="I391"/>
    </row>
    <row r="392" spans="1:9" ht="25.95" customHeight="1" x14ac:dyDescent="0.3">
      <c r="A392" s="48" t="s">
        <v>479</v>
      </c>
      <c r="B392" s="327" t="s">
        <v>480</v>
      </c>
      <c r="C392" s="328"/>
      <c r="D392" s="145" t="s">
        <v>549</v>
      </c>
      <c r="E392" s="155">
        <v>327.11864406779665</v>
      </c>
      <c r="F392" s="155"/>
      <c r="G392" s="155">
        <f t="shared" si="1"/>
        <v>393</v>
      </c>
      <c r="H392" s="252"/>
      <c r="I392"/>
    </row>
    <row r="393" spans="1:9" ht="25.95" customHeight="1" x14ac:dyDescent="0.3">
      <c r="A393" s="48" t="s">
        <v>481</v>
      </c>
      <c r="B393" s="329"/>
      <c r="C393" s="330"/>
      <c r="D393" s="145" t="s">
        <v>550</v>
      </c>
      <c r="E393" s="155">
        <v>2060.8474576271187</v>
      </c>
      <c r="F393" s="155"/>
      <c r="G393" s="155">
        <f t="shared" si="1"/>
        <v>2474</v>
      </c>
      <c r="H393" s="252"/>
      <c r="I393"/>
    </row>
    <row r="394" spans="1:9" ht="25.95" customHeight="1" x14ac:dyDescent="0.3">
      <c r="A394" s="48" t="s">
        <v>482</v>
      </c>
      <c r="B394" s="331"/>
      <c r="C394" s="332"/>
      <c r="D394" s="145" t="s">
        <v>551</v>
      </c>
      <c r="E394" s="155">
        <v>8243.3898305084749</v>
      </c>
      <c r="F394" s="155"/>
      <c r="G394" s="155">
        <f t="shared" si="1"/>
        <v>9893</v>
      </c>
      <c r="H394" s="252"/>
      <c r="I394"/>
    </row>
    <row r="395" spans="1:9" ht="25.95" customHeight="1" x14ac:dyDescent="0.3">
      <c r="A395" s="48" t="s">
        <v>483</v>
      </c>
      <c r="B395" s="327" t="s">
        <v>484</v>
      </c>
      <c r="C395" s="328"/>
      <c r="D395" s="145" t="s">
        <v>549</v>
      </c>
      <c r="E395" s="155">
        <v>410.16949152542372</v>
      </c>
      <c r="F395" s="155"/>
      <c r="G395" s="155">
        <f t="shared" si="1"/>
        <v>493</v>
      </c>
      <c r="H395" s="252"/>
      <c r="I395"/>
    </row>
    <row r="396" spans="1:9" ht="25.95" customHeight="1" x14ac:dyDescent="0.3">
      <c r="A396" s="48" t="s">
        <v>485</v>
      </c>
      <c r="B396" s="329"/>
      <c r="C396" s="330"/>
      <c r="D396" s="145" t="s">
        <v>550</v>
      </c>
      <c r="E396" s="155">
        <v>2189.83</v>
      </c>
      <c r="F396" s="155"/>
      <c r="G396" s="155">
        <f t="shared" si="1"/>
        <v>2628</v>
      </c>
      <c r="H396" s="252"/>
      <c r="I396"/>
    </row>
    <row r="397" spans="1:9" ht="25.95" customHeight="1" x14ac:dyDescent="0.3">
      <c r="A397" s="48" t="s">
        <v>486</v>
      </c>
      <c r="B397" s="331"/>
      <c r="C397" s="332"/>
      <c r="D397" s="145" t="s">
        <v>551</v>
      </c>
      <c r="E397" s="155">
        <v>10016.950000000001</v>
      </c>
      <c r="F397" s="155"/>
      <c r="G397" s="155">
        <f t="shared" si="1"/>
        <v>12021</v>
      </c>
      <c r="H397" s="252"/>
      <c r="I397"/>
    </row>
    <row r="398" spans="1:9" ht="25.95" customHeight="1" x14ac:dyDescent="0.3">
      <c r="A398" s="48" t="s">
        <v>487</v>
      </c>
      <c r="B398" s="327" t="s">
        <v>488</v>
      </c>
      <c r="C398" s="328"/>
      <c r="D398" s="145" t="s">
        <v>549</v>
      </c>
      <c r="E398" s="155">
        <v>483.05</v>
      </c>
      <c r="F398" s="155"/>
      <c r="G398" s="155">
        <f t="shared" si="1"/>
        <v>580</v>
      </c>
      <c r="H398" s="252"/>
      <c r="I398"/>
    </row>
    <row r="399" spans="1:9" ht="25.95" customHeight="1" x14ac:dyDescent="0.3">
      <c r="A399" s="48" t="s">
        <v>489</v>
      </c>
      <c r="B399" s="331"/>
      <c r="C399" s="332"/>
      <c r="D399" s="145" t="s">
        <v>550</v>
      </c>
      <c r="E399" s="155">
        <v>2599.15</v>
      </c>
      <c r="F399" s="155"/>
      <c r="G399" s="155">
        <f t="shared" si="1"/>
        <v>3119</v>
      </c>
      <c r="H399" s="252"/>
      <c r="I399"/>
    </row>
    <row r="400" spans="1:9" ht="25.95" customHeight="1" x14ac:dyDescent="0.3">
      <c r="A400" s="48" t="s">
        <v>490</v>
      </c>
      <c r="B400" s="327" t="s">
        <v>491</v>
      </c>
      <c r="C400" s="328"/>
      <c r="D400" s="145" t="s">
        <v>549</v>
      </c>
      <c r="E400" s="155">
        <v>310.16949152542372</v>
      </c>
      <c r="F400" s="155"/>
      <c r="G400" s="155">
        <f t="shared" si="1"/>
        <v>373</v>
      </c>
      <c r="H400" s="252"/>
      <c r="I400"/>
    </row>
    <row r="401" spans="1:9" ht="25.95" customHeight="1" x14ac:dyDescent="0.3">
      <c r="A401" s="48" t="s">
        <v>492</v>
      </c>
      <c r="B401" s="331"/>
      <c r="C401" s="332"/>
      <c r="D401" s="145" t="s">
        <v>551</v>
      </c>
      <c r="E401" s="155">
        <v>8374.5762711864409</v>
      </c>
      <c r="F401" s="155"/>
      <c r="G401" s="155">
        <f t="shared" si="1"/>
        <v>10050</v>
      </c>
      <c r="H401" s="252"/>
      <c r="I401"/>
    </row>
    <row r="402" spans="1:9" ht="25.95" customHeight="1" x14ac:dyDescent="0.3">
      <c r="A402" s="324" t="s">
        <v>493</v>
      </c>
      <c r="B402" s="324"/>
      <c r="C402" s="324"/>
      <c r="D402" s="324"/>
      <c r="E402" s="324"/>
      <c r="F402" s="324"/>
      <c r="G402" s="324"/>
      <c r="H402" s="253"/>
    </row>
    <row r="403" spans="1:9" ht="25.95" customHeight="1" x14ac:dyDescent="0.3">
      <c r="A403" s="48" t="s">
        <v>494</v>
      </c>
      <c r="B403" s="327" t="s">
        <v>623</v>
      </c>
      <c r="C403" s="328"/>
      <c r="D403" s="145" t="s">
        <v>549</v>
      </c>
      <c r="E403" s="155">
        <v>70.33898305084746</v>
      </c>
      <c r="F403" s="155"/>
      <c r="G403" s="155">
        <f>ROUNDUP(E403*0.2+E403,0)</f>
        <v>85</v>
      </c>
      <c r="H403" s="252"/>
      <c r="I403"/>
    </row>
    <row r="404" spans="1:9" ht="25.95" customHeight="1" x14ac:dyDescent="0.3">
      <c r="A404" s="48" t="s">
        <v>495</v>
      </c>
      <c r="B404" s="329"/>
      <c r="C404" s="330"/>
      <c r="D404" s="145" t="s">
        <v>550</v>
      </c>
      <c r="E404" s="155">
        <v>350</v>
      </c>
      <c r="F404" s="155"/>
      <c r="G404" s="155">
        <f t="shared" ref="G404:G405" si="2">ROUNDUP(E404*0.2+E404,0)</f>
        <v>420</v>
      </c>
      <c r="H404" s="252"/>
      <c r="I404"/>
    </row>
    <row r="405" spans="1:9" ht="25.95" customHeight="1" x14ac:dyDescent="0.3">
      <c r="A405" s="48" t="s">
        <v>496</v>
      </c>
      <c r="B405" s="331"/>
      <c r="C405" s="332"/>
      <c r="D405" s="145" t="s">
        <v>551</v>
      </c>
      <c r="E405" s="155">
        <v>700</v>
      </c>
      <c r="F405" s="155"/>
      <c r="G405" s="155">
        <f t="shared" si="2"/>
        <v>840</v>
      </c>
      <c r="H405" s="252"/>
      <c r="I405"/>
    </row>
    <row r="406" spans="1:9" ht="22.2" customHeight="1" x14ac:dyDescent="0.3">
      <c r="A406" s="288" t="s">
        <v>115</v>
      </c>
      <c r="B406" s="289"/>
      <c r="C406" s="289"/>
      <c r="D406" s="41"/>
      <c r="E406" s="42"/>
      <c r="F406" s="42"/>
      <c r="G406" s="43"/>
      <c r="H406" s="254"/>
    </row>
    <row r="407" spans="1:9" ht="41.25" customHeight="1" x14ac:dyDescent="0.3">
      <c r="A407" s="35" t="s">
        <v>588</v>
      </c>
      <c r="B407" s="287" t="s">
        <v>613</v>
      </c>
      <c r="C407" s="287"/>
      <c r="D407" s="287"/>
      <c r="E407" s="287"/>
      <c r="F407" s="287"/>
      <c r="G407" s="287"/>
      <c r="H407" s="189"/>
      <c r="I407" s="104"/>
    </row>
    <row r="408" spans="1:9" ht="26.4" customHeight="1" x14ac:dyDescent="0.3">
      <c r="A408" s="35" t="s">
        <v>589</v>
      </c>
      <c r="B408" s="304" t="s">
        <v>500</v>
      </c>
      <c r="C408" s="304"/>
      <c r="D408" s="304"/>
      <c r="E408" s="304"/>
      <c r="F408" s="304"/>
      <c r="G408" s="304"/>
      <c r="H408" s="198"/>
      <c r="I408" s="104"/>
    </row>
    <row r="409" spans="1:9" ht="25.95" customHeight="1" x14ac:dyDescent="0.3">
      <c r="A409" s="48" t="s">
        <v>497</v>
      </c>
      <c r="B409" s="306" t="s">
        <v>721</v>
      </c>
      <c r="C409" s="307"/>
      <c r="D409" s="66" t="s">
        <v>549</v>
      </c>
      <c r="E409" s="155">
        <v>11.0169491525424</v>
      </c>
      <c r="F409" s="155"/>
      <c r="G409" s="155">
        <f>ROUNDUP(E409*0.2+E409,0)</f>
        <v>14</v>
      </c>
      <c r="H409" s="252"/>
    </row>
    <row r="410" spans="1:9" ht="25.95" customHeight="1" x14ac:dyDescent="0.3">
      <c r="A410" s="48" t="s">
        <v>498</v>
      </c>
      <c r="B410" s="308"/>
      <c r="C410" s="309"/>
      <c r="D410" s="66" t="s">
        <v>550</v>
      </c>
      <c r="E410" s="155">
        <v>52.542372881355938</v>
      </c>
      <c r="F410" s="155"/>
      <c r="G410" s="155">
        <f t="shared" ref="G410:G411" si="3">ROUNDUP(E410*0.2+E410,0)</f>
        <v>64</v>
      </c>
      <c r="H410" s="252"/>
    </row>
    <row r="411" spans="1:9" s="25" customFormat="1" ht="25.95" customHeight="1" x14ac:dyDescent="0.3">
      <c r="A411" s="48" t="s">
        <v>499</v>
      </c>
      <c r="B411" s="310"/>
      <c r="C411" s="311"/>
      <c r="D411" s="66" t="s">
        <v>551</v>
      </c>
      <c r="E411" s="155">
        <v>208.22033898305088</v>
      </c>
      <c r="F411" s="155"/>
      <c r="G411" s="155">
        <f t="shared" si="3"/>
        <v>250</v>
      </c>
      <c r="H411" s="252"/>
      <c r="I411" s="3"/>
    </row>
    <row r="412" spans="1:9" s="25" customFormat="1" ht="29.4" customHeight="1" x14ac:dyDescent="0.3">
      <c r="A412" s="262" t="s">
        <v>571</v>
      </c>
      <c r="B412" s="262"/>
      <c r="C412" s="262"/>
      <c r="D412" s="262"/>
      <c r="E412" s="262"/>
      <c r="F412" s="262"/>
      <c r="G412" s="262"/>
      <c r="H412" s="177"/>
      <c r="I412" s="96"/>
    </row>
    <row r="413" spans="1:9" s="25" customFormat="1" ht="39" customHeight="1" x14ac:dyDescent="0.3">
      <c r="A413" s="5" t="s">
        <v>683</v>
      </c>
      <c r="B413" s="269" t="s">
        <v>458</v>
      </c>
      <c r="C413" s="270"/>
      <c r="D413" s="5" t="s">
        <v>777</v>
      </c>
      <c r="E413" s="5" t="s">
        <v>563</v>
      </c>
      <c r="F413" s="258" t="s">
        <v>556</v>
      </c>
      <c r="G413" s="259"/>
      <c r="H413" s="39"/>
      <c r="I413" s="11"/>
    </row>
    <row r="414" spans="1:9" s="25" customFormat="1" ht="57" customHeight="1" x14ac:dyDescent="0.3">
      <c r="A414" s="5" t="s">
        <v>554</v>
      </c>
      <c r="B414" s="258" t="s">
        <v>730</v>
      </c>
      <c r="C414" s="259"/>
      <c r="D414" s="65" t="s">
        <v>555</v>
      </c>
      <c r="E414" s="5" t="s">
        <v>557</v>
      </c>
      <c r="F414" s="461" t="s">
        <v>672</v>
      </c>
      <c r="G414" s="462"/>
      <c r="H414" s="39"/>
      <c r="I414" s="11"/>
    </row>
    <row r="415" spans="1:9" s="25" customFormat="1" ht="55.95" customHeight="1" x14ac:dyDescent="0.3">
      <c r="A415" s="161" t="s">
        <v>559</v>
      </c>
      <c r="B415" s="312" t="s">
        <v>776</v>
      </c>
      <c r="C415" s="313"/>
      <c r="D415" s="163" t="s">
        <v>560</v>
      </c>
      <c r="E415" s="161" t="s">
        <v>557</v>
      </c>
      <c r="F415" s="463" t="s">
        <v>673</v>
      </c>
      <c r="G415" s="464"/>
      <c r="H415" s="39"/>
      <c r="I415" s="11"/>
    </row>
    <row r="416" spans="1:9" s="25" customFormat="1" ht="55.8" customHeight="1" x14ac:dyDescent="0.3">
      <c r="A416" s="68" t="s">
        <v>558</v>
      </c>
      <c r="B416" s="314" t="s">
        <v>748</v>
      </c>
      <c r="C416" s="315"/>
      <c r="D416" s="164">
        <v>10.3</v>
      </c>
      <c r="E416" s="162" t="s">
        <v>557</v>
      </c>
      <c r="F416" s="465" t="s">
        <v>749</v>
      </c>
      <c r="G416" s="466"/>
      <c r="H416" s="255"/>
      <c r="I416" s="3"/>
    </row>
    <row r="417" spans="1:9" s="25" customFormat="1" ht="50.4" customHeight="1" x14ac:dyDescent="0.3">
      <c r="A417" s="5" t="s">
        <v>568</v>
      </c>
      <c r="B417" s="258" t="s">
        <v>569</v>
      </c>
      <c r="C417" s="259"/>
      <c r="D417" s="138">
        <v>0.15</v>
      </c>
      <c r="E417" s="5" t="s">
        <v>557</v>
      </c>
      <c r="F417" s="467" t="s">
        <v>570</v>
      </c>
      <c r="G417" s="468"/>
      <c r="H417" s="255"/>
      <c r="I417" s="3"/>
    </row>
    <row r="418" spans="1:9" s="25" customFormat="1" ht="58.2" customHeight="1" x14ac:dyDescent="0.3">
      <c r="A418" s="157" t="s">
        <v>728</v>
      </c>
      <c r="B418" s="258" t="s">
        <v>569</v>
      </c>
      <c r="C418" s="259"/>
      <c r="D418" s="138">
        <v>0.69</v>
      </c>
      <c r="E418" s="157" t="s">
        <v>743</v>
      </c>
      <c r="F418" s="467" t="s">
        <v>729</v>
      </c>
      <c r="G418" s="468"/>
      <c r="H418" s="255"/>
      <c r="I418" s="156"/>
    </row>
    <row r="419" spans="1:9" s="25" customFormat="1" ht="57" customHeight="1" x14ac:dyDescent="0.3">
      <c r="A419" s="167" t="s">
        <v>731</v>
      </c>
      <c r="B419" s="263" t="s">
        <v>569</v>
      </c>
      <c r="C419" s="263"/>
      <c r="D419" s="138">
        <v>0.56000000000000005</v>
      </c>
      <c r="E419" s="167" t="s">
        <v>743</v>
      </c>
      <c r="F419" s="467" t="s">
        <v>732</v>
      </c>
      <c r="G419" s="468"/>
      <c r="H419" s="255"/>
      <c r="I419" s="158"/>
    </row>
    <row r="420" spans="1:9" s="25" customFormat="1" ht="55.2" customHeight="1" x14ac:dyDescent="0.3">
      <c r="A420" s="167" t="s">
        <v>750</v>
      </c>
      <c r="B420" s="263" t="s">
        <v>569</v>
      </c>
      <c r="C420" s="263"/>
      <c r="D420" s="138">
        <v>1.33</v>
      </c>
      <c r="E420" s="167" t="s">
        <v>743</v>
      </c>
      <c r="F420" s="467" t="s">
        <v>751</v>
      </c>
      <c r="G420" s="468"/>
      <c r="H420" s="255"/>
      <c r="I420" s="168"/>
    </row>
    <row r="421" spans="1:9" s="25" customFormat="1" ht="40.200000000000003" customHeight="1" x14ac:dyDescent="0.3">
      <c r="A421" s="167" t="s">
        <v>752</v>
      </c>
      <c r="B421" s="263" t="s">
        <v>753</v>
      </c>
      <c r="C421" s="263"/>
      <c r="D421" s="138">
        <v>5.3</v>
      </c>
      <c r="E421" s="167" t="s">
        <v>743</v>
      </c>
      <c r="F421" s="467" t="s">
        <v>732</v>
      </c>
      <c r="G421" s="468"/>
      <c r="H421" s="255"/>
      <c r="I421" s="168"/>
    </row>
    <row r="422" spans="1:9" s="25" customFormat="1" ht="41.4" customHeight="1" x14ac:dyDescent="0.3">
      <c r="A422" s="167" t="s">
        <v>754</v>
      </c>
      <c r="B422" s="263" t="s">
        <v>768</v>
      </c>
      <c r="C422" s="263"/>
      <c r="D422" s="138">
        <v>2488</v>
      </c>
      <c r="E422" s="167" t="s">
        <v>769</v>
      </c>
      <c r="F422" s="467" t="s">
        <v>770</v>
      </c>
      <c r="G422" s="468"/>
      <c r="H422" s="255"/>
      <c r="I422" s="168"/>
    </row>
    <row r="423" spans="1:9" s="25" customFormat="1" x14ac:dyDescent="0.3">
      <c r="A423" s="260" t="s">
        <v>124</v>
      </c>
      <c r="B423" s="260"/>
      <c r="C423" s="260"/>
      <c r="D423" s="260"/>
      <c r="E423" s="260"/>
      <c r="F423" s="260"/>
      <c r="G423" s="260"/>
      <c r="H423" s="256"/>
      <c r="I423" s="3"/>
    </row>
    <row r="424" spans="1:9" s="25" customFormat="1" ht="29.4" customHeight="1" x14ac:dyDescent="0.3">
      <c r="A424" s="39" t="s">
        <v>125</v>
      </c>
      <c r="B424" s="316" t="s">
        <v>675</v>
      </c>
      <c r="C424" s="316"/>
      <c r="D424" s="316"/>
      <c r="E424" s="316"/>
      <c r="F424" s="316"/>
      <c r="G424" s="316"/>
      <c r="H424" s="316"/>
      <c r="I424" s="316"/>
    </row>
    <row r="425" spans="1:9" s="25" customFormat="1" ht="27.6" customHeight="1" x14ac:dyDescent="0.3">
      <c r="A425" s="39" t="s">
        <v>126</v>
      </c>
      <c r="B425" s="316" t="s">
        <v>674</v>
      </c>
      <c r="C425" s="316"/>
      <c r="D425" s="316"/>
      <c r="E425" s="316"/>
      <c r="F425" s="316"/>
      <c r="G425" s="316"/>
      <c r="H425" s="316"/>
      <c r="I425" s="316"/>
    </row>
    <row r="426" spans="1:9" s="25" customFormat="1" ht="35.25" customHeight="1" x14ac:dyDescent="0.3">
      <c r="A426" s="39" t="s">
        <v>152</v>
      </c>
      <c r="B426" s="316" t="s">
        <v>755</v>
      </c>
      <c r="C426" s="316"/>
      <c r="D426" s="316"/>
      <c r="E426" s="316"/>
      <c r="F426" s="316"/>
      <c r="G426" s="316"/>
      <c r="H426" s="316"/>
      <c r="I426" s="316"/>
    </row>
    <row r="427" spans="1:9" s="25" customFormat="1" ht="58.5" customHeight="1" x14ac:dyDescent="0.3">
      <c r="A427" s="39" t="s">
        <v>153</v>
      </c>
      <c r="B427" s="321" t="s">
        <v>677</v>
      </c>
      <c r="C427" s="321"/>
      <c r="D427" s="321"/>
      <c r="E427" s="321"/>
      <c r="F427" s="321"/>
      <c r="G427" s="321"/>
      <c r="H427" s="321"/>
      <c r="I427" s="321"/>
    </row>
    <row r="428" spans="1:9" s="25" customFormat="1" ht="19.5" customHeight="1" x14ac:dyDescent="0.3">
      <c r="A428" s="39" t="s">
        <v>201</v>
      </c>
      <c r="B428" s="316" t="s">
        <v>678</v>
      </c>
      <c r="C428" s="316"/>
      <c r="D428" s="316"/>
      <c r="E428" s="316"/>
      <c r="F428" s="316"/>
      <c r="G428" s="316"/>
      <c r="H428" s="316"/>
      <c r="I428" s="316"/>
    </row>
    <row r="429" spans="1:9" s="25" customFormat="1" ht="46.2" customHeight="1" x14ac:dyDescent="0.3">
      <c r="A429" s="39" t="s">
        <v>215</v>
      </c>
      <c r="B429" s="322" t="s">
        <v>679</v>
      </c>
      <c r="C429" s="322"/>
      <c r="D429" s="322"/>
      <c r="E429" s="322"/>
      <c r="F429" s="322"/>
      <c r="G429" s="322"/>
      <c r="H429" s="322"/>
      <c r="I429" s="322"/>
    </row>
    <row r="430" spans="1:9" s="25" customFormat="1" ht="17.100000000000001" customHeight="1" x14ac:dyDescent="0.3">
      <c r="A430" s="39" t="s">
        <v>553</v>
      </c>
      <c r="B430" s="316" t="s">
        <v>680</v>
      </c>
      <c r="C430" s="316"/>
      <c r="D430" s="316"/>
      <c r="E430" s="316"/>
      <c r="F430" s="316"/>
      <c r="G430" s="316"/>
      <c r="H430" s="316"/>
      <c r="I430" s="316"/>
    </row>
    <row r="431" spans="1:9" s="25" customFormat="1" ht="34.799999999999997" customHeight="1" x14ac:dyDescent="0.3">
      <c r="A431" s="39" t="s">
        <v>676</v>
      </c>
      <c r="B431" s="323" t="s">
        <v>736</v>
      </c>
      <c r="C431" s="323"/>
      <c r="D431" s="323"/>
      <c r="E431" s="323"/>
      <c r="F431" s="323"/>
      <c r="G431" s="323"/>
      <c r="H431" s="323"/>
      <c r="I431" s="323"/>
    </row>
    <row r="432" spans="1:9" s="25" customFormat="1" ht="22.8" customHeight="1" x14ac:dyDescent="0.3">
      <c r="A432" s="262" t="s">
        <v>758</v>
      </c>
      <c r="B432" s="262"/>
      <c r="C432" s="262"/>
      <c r="D432" s="262"/>
      <c r="E432" s="262"/>
      <c r="F432" s="262"/>
      <c r="G432" s="262"/>
      <c r="H432" s="262"/>
      <c r="I432" s="262"/>
    </row>
    <row r="433" spans="1:9" s="25" customFormat="1" ht="42" customHeight="1" x14ac:dyDescent="0.3">
      <c r="A433" s="263" t="s">
        <v>683</v>
      </c>
      <c r="B433" s="263" t="s">
        <v>205</v>
      </c>
      <c r="C433" s="263"/>
      <c r="D433" s="263"/>
      <c r="E433" s="258" t="s">
        <v>787</v>
      </c>
      <c r="F433" s="259"/>
      <c r="G433" s="258" t="s">
        <v>788</v>
      </c>
      <c r="H433" s="259"/>
      <c r="I433" s="171"/>
    </row>
    <row r="434" spans="1:9" s="25" customFormat="1" ht="22.8" customHeight="1" x14ac:dyDescent="0.3">
      <c r="A434" s="263"/>
      <c r="B434" s="263"/>
      <c r="C434" s="263"/>
      <c r="D434" s="263"/>
      <c r="E434" s="170" t="s">
        <v>762</v>
      </c>
      <c r="F434" s="178" t="s">
        <v>763</v>
      </c>
      <c r="G434" s="216" t="s">
        <v>762</v>
      </c>
      <c r="H434" s="210" t="s">
        <v>763</v>
      </c>
      <c r="I434" s="171"/>
    </row>
    <row r="435" spans="1:9" s="173" customFormat="1" ht="46.8" customHeight="1" x14ac:dyDescent="0.3">
      <c r="A435" s="178" t="s">
        <v>759</v>
      </c>
      <c r="B435" s="264" t="s">
        <v>760</v>
      </c>
      <c r="C435" s="264"/>
      <c r="D435" s="264"/>
      <c r="E435" s="170" t="s">
        <v>764</v>
      </c>
      <c r="F435" s="178" t="s">
        <v>765</v>
      </c>
      <c r="G435" s="170" t="s">
        <v>766</v>
      </c>
      <c r="H435" s="178" t="s">
        <v>767</v>
      </c>
      <c r="I435" s="172"/>
    </row>
    <row r="436" spans="1:9" s="25" customFormat="1" ht="22.8" customHeight="1" x14ac:dyDescent="0.3">
      <c r="A436" s="260" t="s">
        <v>124</v>
      </c>
      <c r="B436" s="260"/>
      <c r="C436" s="260"/>
      <c r="D436" s="260"/>
      <c r="E436" s="260"/>
      <c r="F436" s="260"/>
      <c r="G436" s="260"/>
      <c r="H436" s="256"/>
      <c r="I436" s="175"/>
    </row>
    <row r="437" spans="1:9" s="25" customFormat="1" ht="48.6" customHeight="1" x14ac:dyDescent="0.3">
      <c r="A437" s="39" t="s">
        <v>125</v>
      </c>
      <c r="B437" s="261" t="s">
        <v>761</v>
      </c>
      <c r="C437" s="261"/>
      <c r="D437" s="261"/>
      <c r="E437" s="261"/>
      <c r="F437" s="261"/>
      <c r="G437" s="261"/>
      <c r="H437" s="225"/>
      <c r="I437" s="174"/>
    </row>
    <row r="438" spans="1:9" ht="25.95" customHeight="1" x14ac:dyDescent="0.3">
      <c r="A438" s="305" t="s">
        <v>501</v>
      </c>
      <c r="B438" s="305"/>
      <c r="C438" s="305"/>
      <c r="D438" s="305"/>
      <c r="E438" s="305"/>
      <c r="F438" s="305"/>
      <c r="G438" s="305"/>
      <c r="H438" s="199"/>
      <c r="I438" s="133"/>
    </row>
    <row r="439" spans="1:9" ht="25.95" customHeight="1" x14ac:dyDescent="0.3">
      <c r="A439" s="276" t="s">
        <v>684</v>
      </c>
      <c r="B439" s="276"/>
      <c r="C439" s="276"/>
      <c r="D439" s="276"/>
      <c r="E439" s="276"/>
      <c r="F439" s="276"/>
      <c r="G439" s="276"/>
      <c r="H439" s="180"/>
      <c r="I439" s="13"/>
    </row>
    <row r="440" spans="1:9" ht="25.95" customHeight="1" x14ac:dyDescent="0.3">
      <c r="A440" s="302" t="s">
        <v>687</v>
      </c>
      <c r="B440" s="303"/>
      <c r="C440" s="303"/>
      <c r="D440" s="303"/>
      <c r="E440" s="303"/>
      <c r="F440" s="303"/>
      <c r="G440" s="303"/>
      <c r="H440" s="194"/>
      <c r="I440" s="13"/>
    </row>
    <row r="441" spans="1:9" ht="25.95" customHeight="1" x14ac:dyDescent="0.3">
      <c r="A441" s="140" t="s">
        <v>683</v>
      </c>
      <c r="B441" s="295" t="s">
        <v>163</v>
      </c>
      <c r="C441" s="295"/>
      <c r="D441" s="275" t="s">
        <v>156</v>
      </c>
      <c r="E441" s="275"/>
      <c r="F441" s="190"/>
      <c r="G441" s="139" t="s">
        <v>614</v>
      </c>
      <c r="H441" s="11"/>
    </row>
    <row r="442" spans="1:9" ht="27.6" customHeight="1" x14ac:dyDescent="0.3">
      <c r="A442" s="140" t="s">
        <v>502</v>
      </c>
      <c r="B442" s="294" t="s">
        <v>503</v>
      </c>
      <c r="C442" s="294"/>
      <c r="D442" s="266" t="s">
        <v>504</v>
      </c>
      <c r="E442" s="266"/>
      <c r="F442" s="179"/>
      <c r="G442" s="142">
        <v>667.08668912045573</v>
      </c>
      <c r="H442" s="239"/>
    </row>
    <row r="443" spans="1:9" ht="30.6" customHeight="1" x14ac:dyDescent="0.3">
      <c r="A443" s="140" t="s">
        <v>505</v>
      </c>
      <c r="B443" s="294" t="s">
        <v>506</v>
      </c>
      <c r="C443" s="294"/>
      <c r="D443" s="266" t="s">
        <v>504</v>
      </c>
      <c r="E443" s="266"/>
      <c r="F443" s="179"/>
      <c r="G443" s="142">
        <v>567.02368575238734</v>
      </c>
      <c r="H443" s="239"/>
    </row>
    <row r="444" spans="1:9" ht="25.95" customHeight="1" x14ac:dyDescent="0.3">
      <c r="A444" s="140" t="s">
        <v>507</v>
      </c>
      <c r="B444" s="265" t="s">
        <v>685</v>
      </c>
      <c r="C444" s="265"/>
      <c r="D444" s="266" t="s">
        <v>504</v>
      </c>
      <c r="E444" s="266"/>
      <c r="F444" s="179"/>
      <c r="G444" s="142">
        <v>340</v>
      </c>
      <c r="H444" s="239"/>
    </row>
    <row r="445" spans="1:9" ht="30" customHeight="1" x14ac:dyDescent="0.3">
      <c r="A445" s="140" t="s">
        <v>508</v>
      </c>
      <c r="B445" s="265" t="s">
        <v>686</v>
      </c>
      <c r="C445" s="265"/>
      <c r="D445" s="266" t="s">
        <v>509</v>
      </c>
      <c r="E445" s="266"/>
      <c r="F445" s="179"/>
      <c r="G445" s="142">
        <v>1050</v>
      </c>
      <c r="H445" s="239"/>
    </row>
    <row r="446" spans="1:9" ht="39.6" customHeight="1" x14ac:dyDescent="0.3">
      <c r="A446" s="140" t="s">
        <v>510</v>
      </c>
      <c r="B446" s="265" t="s">
        <v>532</v>
      </c>
      <c r="C446" s="265"/>
      <c r="D446" s="266" t="s">
        <v>533</v>
      </c>
      <c r="E446" s="266"/>
      <c r="F446" s="179"/>
      <c r="G446" s="141">
        <v>674.61203352272867</v>
      </c>
      <c r="H446" s="233"/>
      <c r="I446" s="143"/>
    </row>
    <row r="447" spans="1:9" ht="35.4" customHeight="1" x14ac:dyDescent="0.3">
      <c r="A447" s="140" t="s">
        <v>512</v>
      </c>
      <c r="B447" s="265" t="s">
        <v>534</v>
      </c>
      <c r="C447" s="265"/>
      <c r="D447" s="266" t="s">
        <v>533</v>
      </c>
      <c r="E447" s="266"/>
      <c r="F447" s="179"/>
      <c r="G447" s="141">
        <v>629.6378979545467</v>
      </c>
      <c r="H447" s="233"/>
      <c r="I447" s="34">
        <v>14000</v>
      </c>
    </row>
    <row r="448" spans="1:9" ht="32.4" customHeight="1" x14ac:dyDescent="0.3">
      <c r="A448" s="140" t="s">
        <v>514</v>
      </c>
      <c r="B448" s="265" t="s">
        <v>535</v>
      </c>
      <c r="C448" s="265"/>
      <c r="D448" s="266" t="s">
        <v>533</v>
      </c>
      <c r="E448" s="266"/>
      <c r="F448" s="179"/>
      <c r="G448" s="141">
        <v>585.16376238636474</v>
      </c>
      <c r="H448" s="233"/>
      <c r="I448" s="34">
        <v>13000</v>
      </c>
    </row>
    <row r="449" spans="1:9" ht="24" customHeight="1" x14ac:dyDescent="0.3">
      <c r="A449" s="140" t="s">
        <v>517</v>
      </c>
      <c r="B449" s="265" t="s">
        <v>536</v>
      </c>
      <c r="C449" s="265"/>
      <c r="D449" s="266" t="s">
        <v>533</v>
      </c>
      <c r="E449" s="266"/>
      <c r="F449" s="179"/>
      <c r="G449" s="141">
        <v>540.18962681818289</v>
      </c>
      <c r="H449" s="233"/>
      <c r="I449" s="34">
        <v>12000</v>
      </c>
    </row>
    <row r="450" spans="1:9" ht="40.5" customHeight="1" x14ac:dyDescent="0.3">
      <c r="A450" s="140" t="s">
        <v>520</v>
      </c>
      <c r="B450" s="265" t="s">
        <v>688</v>
      </c>
      <c r="C450" s="265"/>
      <c r="D450" s="266" t="s">
        <v>689</v>
      </c>
      <c r="E450" s="266"/>
      <c r="F450" s="179"/>
      <c r="G450" s="141">
        <v>976.48</v>
      </c>
      <c r="H450" s="233"/>
      <c r="I450" s="34"/>
    </row>
    <row r="451" spans="1:9" ht="25.8" customHeight="1" x14ac:dyDescent="0.3">
      <c r="A451" s="290" t="s">
        <v>561</v>
      </c>
      <c r="B451" s="291"/>
      <c r="C451" s="291"/>
      <c r="D451" s="291"/>
      <c r="E451" s="291"/>
      <c r="F451" s="291"/>
      <c r="G451" s="291"/>
      <c r="H451" s="39"/>
      <c r="I451" s="34"/>
    </row>
    <row r="452" spans="1:9" ht="33.9" customHeight="1" x14ac:dyDescent="0.3">
      <c r="A452" s="5" t="s">
        <v>683</v>
      </c>
      <c r="B452" s="263" t="s">
        <v>562</v>
      </c>
      <c r="C452" s="263"/>
      <c r="D452" s="5" t="s">
        <v>777</v>
      </c>
      <c r="E452" s="5" t="s">
        <v>563</v>
      </c>
      <c r="F452" s="258" t="s">
        <v>115</v>
      </c>
      <c r="G452" s="259"/>
      <c r="H452" s="39"/>
      <c r="I452" s="34"/>
    </row>
    <row r="453" spans="1:9" ht="91.2" customHeight="1" x14ac:dyDescent="0.3">
      <c r="A453" s="5" t="s">
        <v>564</v>
      </c>
      <c r="B453" s="258" t="s">
        <v>592</v>
      </c>
      <c r="C453" s="259"/>
      <c r="D453" s="5" t="s">
        <v>671</v>
      </c>
      <c r="E453" s="5" t="s">
        <v>565</v>
      </c>
      <c r="F453" s="258" t="s">
        <v>593</v>
      </c>
      <c r="G453" s="259"/>
      <c r="H453" s="39"/>
    </row>
    <row r="454" spans="1:9" ht="44.4" customHeight="1" x14ac:dyDescent="0.3">
      <c r="A454" s="229" t="s">
        <v>771</v>
      </c>
      <c r="B454" s="258" t="s">
        <v>772</v>
      </c>
      <c r="C454" s="259"/>
      <c r="D454" s="228" t="s">
        <v>773</v>
      </c>
      <c r="E454" s="228" t="s">
        <v>774</v>
      </c>
      <c r="F454" s="258"/>
      <c r="G454" s="259"/>
      <c r="H454" s="39"/>
      <c r="I454" s="227"/>
    </row>
    <row r="455" spans="1:9" ht="28.8" customHeight="1" x14ac:dyDescent="0.3">
      <c r="A455" s="293" t="s">
        <v>690</v>
      </c>
      <c r="B455" s="291"/>
      <c r="C455" s="291"/>
      <c r="D455" s="291"/>
      <c r="E455" s="291"/>
      <c r="F455" s="291"/>
      <c r="G455" s="291"/>
      <c r="H455" s="39"/>
      <c r="I455" s="143"/>
    </row>
    <row r="456" spans="1:9" ht="26.4" customHeight="1" x14ac:dyDescent="0.3">
      <c r="A456" s="140" t="s">
        <v>683</v>
      </c>
      <c r="B456" s="263" t="s">
        <v>562</v>
      </c>
      <c r="C456" s="263"/>
      <c r="D456" s="140" t="s">
        <v>785</v>
      </c>
      <c r="E456" s="140" t="s">
        <v>786</v>
      </c>
      <c r="F456" s="39"/>
      <c r="G456" s="39"/>
      <c r="H456" s="39"/>
      <c r="I456" s="143"/>
    </row>
    <row r="457" spans="1:9" ht="36" customHeight="1" x14ac:dyDescent="0.3">
      <c r="A457" s="137" t="s">
        <v>691</v>
      </c>
      <c r="B457" s="267" t="s">
        <v>511</v>
      </c>
      <c r="C457" s="268"/>
      <c r="D457" s="134">
        <v>168.88</v>
      </c>
      <c r="E457" s="136">
        <v>75.06</v>
      </c>
      <c r="F457" s="239"/>
      <c r="G457" s="135"/>
    </row>
    <row r="458" spans="1:9" ht="33" customHeight="1" x14ac:dyDescent="0.3">
      <c r="A458" s="63" t="s">
        <v>692</v>
      </c>
      <c r="B458" s="267" t="s">
        <v>513</v>
      </c>
      <c r="C458" s="268"/>
      <c r="D458" s="134">
        <v>295.52</v>
      </c>
      <c r="E458" s="136">
        <v>131.34</v>
      </c>
      <c r="F458" s="239"/>
      <c r="G458" s="135"/>
    </row>
    <row r="459" spans="1:9" ht="38.4" customHeight="1" x14ac:dyDescent="0.3">
      <c r="A459" s="165" t="s">
        <v>738</v>
      </c>
      <c r="B459" s="275" t="s">
        <v>741</v>
      </c>
      <c r="C459" s="275"/>
      <c r="D459" s="269">
        <v>578.15</v>
      </c>
      <c r="E459" s="270"/>
      <c r="G459" s="166"/>
      <c r="I459" s="166"/>
    </row>
    <row r="460" spans="1:9" ht="25.8" customHeight="1" x14ac:dyDescent="0.3">
      <c r="A460" s="296" t="s">
        <v>693</v>
      </c>
      <c r="B460" s="296"/>
      <c r="C460" s="296"/>
      <c r="D460" s="296"/>
      <c r="E460" s="296"/>
      <c r="F460" s="296"/>
      <c r="G460" s="296"/>
      <c r="H460" s="193"/>
    </row>
    <row r="461" spans="1:9" ht="25.8" customHeight="1" x14ac:dyDescent="0.3">
      <c r="A461" s="140" t="s">
        <v>683</v>
      </c>
      <c r="B461" s="295" t="s">
        <v>163</v>
      </c>
      <c r="C461" s="295"/>
      <c r="D461" s="275" t="s">
        <v>156</v>
      </c>
      <c r="E461" s="275"/>
      <c r="F461" s="271" t="s">
        <v>777</v>
      </c>
      <c r="G461" s="272"/>
      <c r="H461" s="11"/>
      <c r="I461" s="143"/>
    </row>
    <row r="462" spans="1:9" ht="40.200000000000003" customHeight="1" x14ac:dyDescent="0.3">
      <c r="A462" s="68" t="s">
        <v>694</v>
      </c>
      <c r="B462" s="273" t="s">
        <v>515</v>
      </c>
      <c r="C462" s="274"/>
      <c r="D462" s="269" t="s">
        <v>516</v>
      </c>
      <c r="E462" s="270"/>
      <c r="F462" s="325">
        <v>1300</v>
      </c>
      <c r="G462" s="326"/>
      <c r="H462" s="239"/>
      <c r="I462" s="143"/>
    </row>
    <row r="463" spans="1:9" ht="40.200000000000003" customHeight="1" x14ac:dyDescent="0.3">
      <c r="A463" s="140" t="s">
        <v>695</v>
      </c>
      <c r="B463" s="294" t="s">
        <v>725</v>
      </c>
      <c r="C463" s="294"/>
      <c r="D463" s="266" t="s">
        <v>737</v>
      </c>
      <c r="E463" s="266"/>
      <c r="F463" s="325">
        <v>776.56</v>
      </c>
      <c r="G463" s="326"/>
      <c r="H463" s="239"/>
      <c r="I463" s="143"/>
    </row>
    <row r="464" spans="1:9" ht="25.95" customHeight="1" x14ac:dyDescent="0.3">
      <c r="A464" s="292" t="s">
        <v>696</v>
      </c>
      <c r="B464" s="292"/>
      <c r="C464" s="292"/>
      <c r="D464" s="292"/>
      <c r="E464" s="292"/>
      <c r="F464" s="292"/>
      <c r="G464" s="292"/>
      <c r="H464" s="193"/>
    </row>
    <row r="465" spans="1:9" ht="25.95" customHeight="1" x14ac:dyDescent="0.3">
      <c r="A465" s="140" t="s">
        <v>683</v>
      </c>
      <c r="B465" s="295" t="s">
        <v>163</v>
      </c>
      <c r="C465" s="295"/>
      <c r="D465" s="275" t="s">
        <v>156</v>
      </c>
      <c r="E465" s="275"/>
      <c r="F465" s="271" t="s">
        <v>777</v>
      </c>
      <c r="G465" s="272"/>
      <c r="H465" s="11"/>
      <c r="I465" s="143"/>
    </row>
    <row r="466" spans="1:9" ht="25.95" customHeight="1" x14ac:dyDescent="0.3">
      <c r="A466" s="63" t="s">
        <v>697</v>
      </c>
      <c r="B466" s="273" t="s">
        <v>518</v>
      </c>
      <c r="C466" s="274"/>
      <c r="D466" s="271" t="s">
        <v>519</v>
      </c>
      <c r="E466" s="272"/>
      <c r="F466" s="325">
        <v>51</v>
      </c>
      <c r="G466" s="326"/>
      <c r="H466" s="239"/>
    </row>
    <row r="467" spans="1:9" ht="43.8" customHeight="1" x14ac:dyDescent="0.3">
      <c r="A467" s="63" t="s">
        <v>698</v>
      </c>
      <c r="B467" s="273" t="s">
        <v>789</v>
      </c>
      <c r="C467" s="274"/>
      <c r="D467" s="271" t="s">
        <v>519</v>
      </c>
      <c r="E467" s="272"/>
      <c r="F467" s="325">
        <v>66</v>
      </c>
      <c r="G467" s="326"/>
      <c r="H467" s="239"/>
      <c r="I467" s="11"/>
    </row>
    <row r="468" spans="1:9" ht="25.95" customHeight="1" x14ac:dyDescent="0.3">
      <c r="A468" s="63" t="s">
        <v>699</v>
      </c>
      <c r="B468" s="273" t="s">
        <v>521</v>
      </c>
      <c r="C468" s="274"/>
      <c r="D468" s="271" t="s">
        <v>522</v>
      </c>
      <c r="E468" s="272"/>
      <c r="F468" s="325">
        <v>25.42</v>
      </c>
      <c r="G468" s="326"/>
      <c r="H468" s="239"/>
    </row>
    <row r="469" spans="1:9" ht="27.6" customHeight="1" x14ac:dyDescent="0.3">
      <c r="A469" s="63" t="s">
        <v>700</v>
      </c>
      <c r="B469" s="273" t="s">
        <v>523</v>
      </c>
      <c r="C469" s="274"/>
      <c r="D469" s="271" t="s">
        <v>524</v>
      </c>
      <c r="E469" s="272"/>
      <c r="F469" s="325">
        <v>59.32</v>
      </c>
      <c r="G469" s="326"/>
      <c r="H469" s="239"/>
    </row>
    <row r="470" spans="1:9" ht="25.95" customHeight="1" x14ac:dyDescent="0.3">
      <c r="A470" s="63" t="s">
        <v>701</v>
      </c>
      <c r="B470" s="267" t="s">
        <v>527</v>
      </c>
      <c r="C470" s="268"/>
      <c r="D470" s="271" t="s">
        <v>528</v>
      </c>
      <c r="E470" s="272"/>
      <c r="F470" s="325">
        <v>7.2</v>
      </c>
      <c r="G470" s="326"/>
      <c r="H470" s="239"/>
    </row>
    <row r="471" spans="1:9" ht="42.3" customHeight="1" x14ac:dyDescent="0.3">
      <c r="A471" s="63" t="s">
        <v>702</v>
      </c>
      <c r="B471" s="267" t="s">
        <v>720</v>
      </c>
      <c r="C471" s="268"/>
      <c r="D471" s="271" t="s">
        <v>219</v>
      </c>
      <c r="E471" s="272"/>
      <c r="F471" s="325">
        <v>6488.26</v>
      </c>
      <c r="G471" s="326"/>
      <c r="H471" s="239"/>
    </row>
    <row r="472" spans="1:9" ht="25.95" customHeight="1" x14ac:dyDescent="0.3">
      <c r="A472" s="292" t="s">
        <v>703</v>
      </c>
      <c r="B472" s="292"/>
      <c r="C472" s="292"/>
      <c r="D472" s="292"/>
      <c r="E472" s="292"/>
      <c r="F472" s="292"/>
      <c r="G472" s="292"/>
      <c r="H472" s="193"/>
    </row>
    <row r="473" spans="1:9" ht="25.95" customHeight="1" x14ac:dyDescent="0.3">
      <c r="A473" s="140" t="s">
        <v>683</v>
      </c>
      <c r="B473" s="295" t="s">
        <v>163</v>
      </c>
      <c r="C473" s="295"/>
      <c r="D473" s="275" t="s">
        <v>156</v>
      </c>
      <c r="E473" s="275"/>
      <c r="F473" s="271" t="s">
        <v>777</v>
      </c>
      <c r="G473" s="272"/>
      <c r="H473" s="11"/>
      <c r="I473" s="143"/>
    </row>
    <row r="474" spans="1:9" ht="25.95" customHeight="1" x14ac:dyDescent="0.3">
      <c r="A474" s="67" t="s">
        <v>704</v>
      </c>
      <c r="B474" s="267" t="s">
        <v>537</v>
      </c>
      <c r="C474" s="268"/>
      <c r="D474" s="269" t="s">
        <v>538</v>
      </c>
      <c r="E474" s="270"/>
      <c r="F474" s="400">
        <v>911.02</v>
      </c>
      <c r="G474" s="459"/>
      <c r="H474" s="233"/>
    </row>
    <row r="475" spans="1:9" ht="25.95" customHeight="1" x14ac:dyDescent="0.3">
      <c r="A475" s="67" t="s">
        <v>705</v>
      </c>
      <c r="B475" s="267" t="s">
        <v>539</v>
      </c>
      <c r="C475" s="268"/>
      <c r="D475" s="269" t="s">
        <v>538</v>
      </c>
      <c r="E475" s="270"/>
      <c r="F475" s="400">
        <v>1822.04</v>
      </c>
      <c r="G475" s="459"/>
      <c r="H475" s="233"/>
    </row>
    <row r="476" spans="1:9" ht="25.95" customHeight="1" x14ac:dyDescent="0.3">
      <c r="A476" s="67" t="s">
        <v>706</v>
      </c>
      <c r="B476" s="267" t="s">
        <v>540</v>
      </c>
      <c r="C476" s="268"/>
      <c r="D476" s="269" t="s">
        <v>538</v>
      </c>
      <c r="E476" s="270"/>
      <c r="F476" s="400">
        <v>1366.55</v>
      </c>
      <c r="G476" s="459"/>
      <c r="H476" s="233"/>
    </row>
    <row r="477" spans="1:9" ht="25.95" customHeight="1" x14ac:dyDescent="0.3">
      <c r="A477" s="67" t="s">
        <v>707</v>
      </c>
      <c r="B477" s="267" t="s">
        <v>541</v>
      </c>
      <c r="C477" s="268"/>
      <c r="D477" s="269" t="s">
        <v>538</v>
      </c>
      <c r="E477" s="270"/>
      <c r="F477" s="400">
        <v>2733.05</v>
      </c>
      <c r="G477" s="459"/>
      <c r="H477" s="233"/>
    </row>
    <row r="478" spans="1:9" ht="22.2" customHeight="1" x14ac:dyDescent="0.3">
      <c r="A478" s="292" t="s">
        <v>708</v>
      </c>
      <c r="B478" s="292"/>
      <c r="C478" s="292"/>
      <c r="D478" s="292"/>
      <c r="E478" s="292"/>
      <c r="F478" s="292"/>
      <c r="G478" s="292"/>
      <c r="H478" s="193"/>
    </row>
    <row r="479" spans="1:9" ht="33.6" customHeight="1" x14ac:dyDescent="0.3">
      <c r="A479" s="140" t="s">
        <v>683</v>
      </c>
      <c r="B479" s="295" t="s">
        <v>163</v>
      </c>
      <c r="C479" s="295"/>
      <c r="D479" s="275" t="s">
        <v>156</v>
      </c>
      <c r="E479" s="275"/>
      <c r="F479" s="271" t="s">
        <v>777</v>
      </c>
      <c r="G479" s="272"/>
      <c r="H479" s="11"/>
      <c r="I479" s="143"/>
    </row>
    <row r="480" spans="1:9" ht="25.95" customHeight="1" x14ac:dyDescent="0.3">
      <c r="A480" s="140" t="s">
        <v>709</v>
      </c>
      <c r="B480" s="265" t="s">
        <v>542</v>
      </c>
      <c r="C480" s="265"/>
      <c r="D480" s="266" t="s">
        <v>538</v>
      </c>
      <c r="E480" s="266"/>
      <c r="F480" s="400">
        <v>4265.07</v>
      </c>
      <c r="G480" s="402"/>
      <c r="H480" s="233"/>
    </row>
    <row r="481" spans="1:9" ht="25.95" customHeight="1" x14ac:dyDescent="0.3">
      <c r="A481" s="140" t="s">
        <v>710</v>
      </c>
      <c r="B481" s="265" t="s">
        <v>543</v>
      </c>
      <c r="C481" s="265"/>
      <c r="D481" s="266" t="s">
        <v>544</v>
      </c>
      <c r="E481" s="266"/>
      <c r="F481" s="400">
        <v>2100.0500000000002</v>
      </c>
      <c r="G481" s="402"/>
      <c r="H481" s="233"/>
    </row>
    <row r="482" spans="1:9" ht="25.95" customHeight="1" x14ac:dyDescent="0.3">
      <c r="A482" s="140" t="s">
        <v>711</v>
      </c>
      <c r="B482" s="265" t="s">
        <v>545</v>
      </c>
      <c r="C482" s="265"/>
      <c r="D482" s="266" t="s">
        <v>538</v>
      </c>
      <c r="E482" s="266"/>
      <c r="F482" s="400">
        <v>2101.81</v>
      </c>
      <c r="G482" s="402"/>
      <c r="H482" s="233"/>
    </row>
    <row r="483" spans="1:9" ht="27" customHeight="1" x14ac:dyDescent="0.3">
      <c r="A483" s="140" t="s">
        <v>712</v>
      </c>
      <c r="B483" s="265" t="s">
        <v>546</v>
      </c>
      <c r="C483" s="265"/>
      <c r="D483" s="266" t="s">
        <v>538</v>
      </c>
      <c r="E483" s="266"/>
      <c r="F483" s="400">
        <v>832.68</v>
      </c>
      <c r="G483" s="402"/>
      <c r="H483" s="233"/>
    </row>
    <row r="484" spans="1:9" ht="4.95" hidden="1" customHeight="1" x14ac:dyDescent="0.3">
      <c r="D484" s="135"/>
      <c r="E484" s="135"/>
      <c r="G484" s="135"/>
    </row>
    <row r="485" spans="1:9" ht="20.25" customHeight="1" x14ac:dyDescent="0.3">
      <c r="A485" s="319" t="s">
        <v>115</v>
      </c>
      <c r="B485" s="319"/>
      <c r="C485" s="319"/>
      <c r="D485" s="319"/>
      <c r="E485" s="319"/>
      <c r="F485" s="319"/>
      <c r="G485" s="319"/>
      <c r="H485" s="176"/>
    </row>
    <row r="486" spans="1:9" ht="49.2" customHeight="1" x14ac:dyDescent="0.3">
      <c r="A486" s="320" t="s">
        <v>713</v>
      </c>
      <c r="B486" s="320"/>
      <c r="C486" s="320"/>
      <c r="D486" s="320"/>
      <c r="E486" s="320"/>
      <c r="F486" s="320"/>
      <c r="G486" s="320"/>
      <c r="H486" s="197"/>
    </row>
    <row r="487" spans="1:9" ht="25.95" customHeight="1" x14ac:dyDescent="0.3">
      <c r="A487" s="317" t="s">
        <v>719</v>
      </c>
      <c r="B487" s="318"/>
      <c r="C487" s="318"/>
      <c r="D487" s="318"/>
      <c r="E487" s="318"/>
      <c r="F487" s="318"/>
      <c r="G487" s="318"/>
      <c r="H487" s="196"/>
    </row>
    <row r="488" spans="1:9" ht="25.95" customHeight="1" x14ac:dyDescent="0.3">
      <c r="A488" s="140" t="s">
        <v>683</v>
      </c>
      <c r="B488" s="295" t="s">
        <v>163</v>
      </c>
      <c r="C488" s="295"/>
      <c r="D488" s="275" t="s">
        <v>156</v>
      </c>
      <c r="E488" s="275"/>
      <c r="F488" s="271" t="s">
        <v>777</v>
      </c>
      <c r="G488" s="272"/>
      <c r="H488" s="11"/>
      <c r="I488" s="143"/>
    </row>
    <row r="489" spans="1:9" ht="33.9" customHeight="1" x14ac:dyDescent="0.3">
      <c r="A489" s="63" t="s">
        <v>714</v>
      </c>
      <c r="B489" s="469" t="s">
        <v>525</v>
      </c>
      <c r="C489" s="470"/>
      <c r="D489" s="271" t="s">
        <v>526</v>
      </c>
      <c r="E489" s="272"/>
      <c r="F489" s="325">
        <v>36</v>
      </c>
      <c r="G489" s="326"/>
      <c r="H489" s="239"/>
    </row>
    <row r="490" spans="1:9" ht="21.9" customHeight="1" x14ac:dyDescent="0.3">
      <c r="A490" s="63" t="s">
        <v>715</v>
      </c>
      <c r="B490" s="271" t="s">
        <v>529</v>
      </c>
      <c r="C490" s="272"/>
      <c r="D490" s="271" t="s">
        <v>530</v>
      </c>
      <c r="E490" s="272"/>
      <c r="F490" s="400">
        <v>4</v>
      </c>
      <c r="G490" s="402"/>
      <c r="H490" s="233"/>
    </row>
    <row r="491" spans="1:9" ht="21.3" customHeight="1" x14ac:dyDescent="0.3">
      <c r="A491" s="63" t="s">
        <v>716</v>
      </c>
      <c r="B491" s="271" t="s">
        <v>531</v>
      </c>
      <c r="C491" s="272"/>
      <c r="D491" s="271" t="s">
        <v>530</v>
      </c>
      <c r="E491" s="272"/>
      <c r="F491" s="400">
        <v>10</v>
      </c>
      <c r="G491" s="402"/>
      <c r="H491" s="233"/>
    </row>
    <row r="492" spans="1:9" ht="27.3" customHeight="1" x14ac:dyDescent="0.3">
      <c r="A492" s="137" t="s">
        <v>717</v>
      </c>
      <c r="B492" s="271" t="s">
        <v>547</v>
      </c>
      <c r="C492" s="272"/>
      <c r="D492" s="269" t="s">
        <v>548</v>
      </c>
      <c r="E492" s="270"/>
      <c r="F492" s="400">
        <v>64.069999999999993</v>
      </c>
      <c r="G492" s="402"/>
      <c r="H492" s="233"/>
    </row>
    <row r="493" spans="1:9" ht="33.6" customHeight="1" x14ac:dyDescent="0.3">
      <c r="A493" s="140" t="s">
        <v>718</v>
      </c>
      <c r="B493" s="271" t="s">
        <v>724</v>
      </c>
      <c r="C493" s="272"/>
      <c r="D493" s="266" t="s">
        <v>689</v>
      </c>
      <c r="E493" s="266"/>
      <c r="F493" s="400">
        <v>90</v>
      </c>
      <c r="G493" s="402"/>
      <c r="H493" s="233"/>
    </row>
    <row r="494" spans="1:9" ht="24" customHeight="1" x14ac:dyDescent="0.3">
      <c r="A494" s="165" t="s">
        <v>739</v>
      </c>
      <c r="B494" s="275" t="s">
        <v>742</v>
      </c>
      <c r="C494" s="275"/>
      <c r="D494" s="266" t="s">
        <v>740</v>
      </c>
      <c r="E494" s="266"/>
      <c r="F494" s="400">
        <v>72.08</v>
      </c>
      <c r="G494" s="402"/>
      <c r="H494" s="233"/>
      <c r="I494" s="166"/>
    </row>
    <row r="495" spans="1:9" ht="25.2" customHeight="1" x14ac:dyDescent="0.3">
      <c r="A495" s="48" t="s">
        <v>791</v>
      </c>
      <c r="B495" s="269" t="s">
        <v>792</v>
      </c>
      <c r="C495" s="270"/>
      <c r="D495" s="266" t="s">
        <v>740</v>
      </c>
      <c r="E495" s="266"/>
      <c r="F495" s="325">
        <v>417.5</v>
      </c>
      <c r="G495" s="326"/>
    </row>
  </sheetData>
  <mergeCells count="518">
    <mergeCell ref="B495:C495"/>
    <mergeCell ref="D495:E495"/>
    <mergeCell ref="F495:G495"/>
    <mergeCell ref="F494:G494"/>
    <mergeCell ref="F164:G164"/>
    <mergeCell ref="F165:G165"/>
    <mergeCell ref="F166:G166"/>
    <mergeCell ref="F96:G96"/>
    <mergeCell ref="F97:G97"/>
    <mergeCell ref="F98:G98"/>
    <mergeCell ref="F99:G99"/>
    <mergeCell ref="F100:G100"/>
    <mergeCell ref="F101:G101"/>
    <mergeCell ref="F102:G102"/>
    <mergeCell ref="F103:G103"/>
    <mergeCell ref="F104:G104"/>
    <mergeCell ref="F105:G105"/>
    <mergeCell ref="F413:G413"/>
    <mergeCell ref="F414:G414"/>
    <mergeCell ref="F415:G415"/>
    <mergeCell ref="F416:G416"/>
    <mergeCell ref="F417:G417"/>
    <mergeCell ref="F418:G418"/>
    <mergeCell ref="F419:G419"/>
    <mergeCell ref="F421:G421"/>
    <mergeCell ref="F420:G420"/>
    <mergeCell ref="F422:G422"/>
    <mergeCell ref="F481:G481"/>
    <mergeCell ref="F482:G482"/>
    <mergeCell ref="F483:G483"/>
    <mergeCell ref="F488:G488"/>
    <mergeCell ref="F489:G489"/>
    <mergeCell ref="F490:G490"/>
    <mergeCell ref="F491:G491"/>
    <mergeCell ref="F492:G492"/>
    <mergeCell ref="F493:G493"/>
    <mergeCell ref="F470:G470"/>
    <mergeCell ref="F471:G471"/>
    <mergeCell ref="F473:G473"/>
    <mergeCell ref="F474:G474"/>
    <mergeCell ref="F475:G475"/>
    <mergeCell ref="F476:G476"/>
    <mergeCell ref="F477:G477"/>
    <mergeCell ref="F479:G479"/>
    <mergeCell ref="F480:G480"/>
    <mergeCell ref="A163:G163"/>
    <mergeCell ref="C148:D148"/>
    <mergeCell ref="E148:G148"/>
    <mergeCell ref="C149:D149"/>
    <mergeCell ref="E149:G149"/>
    <mergeCell ref="C150:D150"/>
    <mergeCell ref="E150:G150"/>
    <mergeCell ref="C151:D151"/>
    <mergeCell ref="E151:G151"/>
    <mergeCell ref="B154:G154"/>
    <mergeCell ref="C152:D152"/>
    <mergeCell ref="E152:G152"/>
    <mergeCell ref="B161:G161"/>
    <mergeCell ref="B8:B9"/>
    <mergeCell ref="B104:C104"/>
    <mergeCell ref="E1:I1"/>
    <mergeCell ref="E2:I2"/>
    <mergeCell ref="E3:I3"/>
    <mergeCell ref="B158:G158"/>
    <mergeCell ref="B59:C59"/>
    <mergeCell ref="A4:I4"/>
    <mergeCell ref="A6:I6"/>
    <mergeCell ref="D7:E7"/>
    <mergeCell ref="G7:I7"/>
    <mergeCell ref="A8:A9"/>
    <mergeCell ref="B74:B75"/>
    <mergeCell ref="B53:I53"/>
    <mergeCell ref="B67:B68"/>
    <mergeCell ref="B98:C98"/>
    <mergeCell ref="C8:C9"/>
    <mergeCell ref="D8:E8"/>
    <mergeCell ref="G8:I8"/>
    <mergeCell ref="G60:I60"/>
    <mergeCell ref="A74:A75"/>
    <mergeCell ref="A145:I145"/>
    <mergeCell ref="A144:I144"/>
    <mergeCell ref="C74:C75"/>
    <mergeCell ref="B36:C36"/>
    <mergeCell ref="C37:C43"/>
    <mergeCell ref="A55:I55"/>
    <mergeCell ref="A56:A57"/>
    <mergeCell ref="B56:C57"/>
    <mergeCell ref="D56:E56"/>
    <mergeCell ref="G56:I57"/>
    <mergeCell ref="B61:C61"/>
    <mergeCell ref="G61:I61"/>
    <mergeCell ref="B54:I54"/>
    <mergeCell ref="C66:D66"/>
    <mergeCell ref="E66:G66"/>
    <mergeCell ref="B58:C58"/>
    <mergeCell ref="G58:I58"/>
    <mergeCell ref="G59:I59"/>
    <mergeCell ref="B60:C60"/>
    <mergeCell ref="B88:I88"/>
    <mergeCell ref="B345:C345"/>
    <mergeCell ref="B343:C343"/>
    <mergeCell ref="B344:C344"/>
    <mergeCell ref="B63:I63"/>
    <mergeCell ref="B64:I64"/>
    <mergeCell ref="A65:G65"/>
    <mergeCell ref="B155:G155"/>
    <mergeCell ref="B156:G156"/>
    <mergeCell ref="B157:G157"/>
    <mergeCell ref="B84:I84"/>
    <mergeCell ref="B85:I85"/>
    <mergeCell ref="B87:I87"/>
    <mergeCell ref="A95:G95"/>
    <mergeCell ref="B96:C96"/>
    <mergeCell ref="B97:C97"/>
    <mergeCell ref="B159:G159"/>
    <mergeCell ref="B160:G160"/>
    <mergeCell ref="D91:E91"/>
    <mergeCell ref="B86:I86"/>
    <mergeCell ref="A143:I143"/>
    <mergeCell ref="A67:A68"/>
    <mergeCell ref="C67:D67"/>
    <mergeCell ref="E67:G67"/>
    <mergeCell ref="A72:I72"/>
    <mergeCell ref="D73:E73"/>
    <mergeCell ref="G73:I73"/>
    <mergeCell ref="A133:G133"/>
    <mergeCell ref="B139:I139"/>
    <mergeCell ref="D74:E74"/>
    <mergeCell ref="G74:I74"/>
    <mergeCell ref="C171:D171"/>
    <mergeCell ref="A146:I146"/>
    <mergeCell ref="D90:E90"/>
    <mergeCell ref="A89:G89"/>
    <mergeCell ref="B100:C100"/>
    <mergeCell ref="B101:C101"/>
    <mergeCell ref="B102:C102"/>
    <mergeCell ref="A128:I128"/>
    <mergeCell ref="D92:E92"/>
    <mergeCell ref="B108:G108"/>
    <mergeCell ref="B109:G109"/>
    <mergeCell ref="B110:G110"/>
    <mergeCell ref="A111:G111"/>
    <mergeCell ref="A112:G112"/>
    <mergeCell ref="A113:G113"/>
    <mergeCell ref="B127:I127"/>
    <mergeCell ref="A118:G118"/>
    <mergeCell ref="B125:G125"/>
    <mergeCell ref="B126:G126"/>
    <mergeCell ref="B107:G107"/>
    <mergeCell ref="B105:C105"/>
    <mergeCell ref="B94:G94"/>
    <mergeCell ref="B103:C103"/>
    <mergeCell ref="B99:C99"/>
    <mergeCell ref="A147:I147"/>
    <mergeCell ref="B140:I140"/>
    <mergeCell ref="B141:I141"/>
    <mergeCell ref="B142:I142"/>
    <mergeCell ref="B175:I175"/>
    <mergeCell ref="B183:C183"/>
    <mergeCell ref="E183:G183"/>
    <mergeCell ref="B184:C184"/>
    <mergeCell ref="E184:G184"/>
    <mergeCell ref="D165:E165"/>
    <mergeCell ref="D166:E166"/>
    <mergeCell ref="D164:E164"/>
    <mergeCell ref="E171:G171"/>
    <mergeCell ref="C172:D172"/>
    <mergeCell ref="E172:G172"/>
    <mergeCell ref="C173:D173"/>
    <mergeCell ref="E173:G173"/>
    <mergeCell ref="A167:G167"/>
    <mergeCell ref="A168:G168"/>
    <mergeCell ref="A169:G169"/>
    <mergeCell ref="A170:A171"/>
    <mergeCell ref="B170:B171"/>
    <mergeCell ref="C170:D170"/>
    <mergeCell ref="E170:G170"/>
    <mergeCell ref="B185:C185"/>
    <mergeCell ref="E185:G185"/>
    <mergeCell ref="A180:G180"/>
    <mergeCell ref="A181:A182"/>
    <mergeCell ref="B181:C182"/>
    <mergeCell ref="D181:G181"/>
    <mergeCell ref="E182:G182"/>
    <mergeCell ref="B176:I176"/>
    <mergeCell ref="B177:I177"/>
    <mergeCell ref="B178:I178"/>
    <mergeCell ref="B179:I179"/>
    <mergeCell ref="B192:G192"/>
    <mergeCell ref="B193:G193"/>
    <mergeCell ref="B194:I194"/>
    <mergeCell ref="B195:G195"/>
    <mergeCell ref="B204:I204"/>
    <mergeCell ref="A205:G205"/>
    <mergeCell ref="B186:C186"/>
    <mergeCell ref="E186:G186"/>
    <mergeCell ref="B188:I188"/>
    <mergeCell ref="B189:I189"/>
    <mergeCell ref="B190:I190"/>
    <mergeCell ref="B191:G191"/>
    <mergeCell ref="B209:C209"/>
    <mergeCell ref="D209:G209"/>
    <mergeCell ref="B210:C210"/>
    <mergeCell ref="D210:G210"/>
    <mergeCell ref="B212:I212"/>
    <mergeCell ref="B213:G213"/>
    <mergeCell ref="A206:A207"/>
    <mergeCell ref="B206:C207"/>
    <mergeCell ref="D206:G206"/>
    <mergeCell ref="D207:G207"/>
    <mergeCell ref="B208:C208"/>
    <mergeCell ref="D208:G208"/>
    <mergeCell ref="B214:G214"/>
    <mergeCell ref="B215:I215"/>
    <mergeCell ref="B216:G216"/>
    <mergeCell ref="B217:G217"/>
    <mergeCell ref="A218:G218"/>
    <mergeCell ref="A219:A221"/>
    <mergeCell ref="B219:B221"/>
    <mergeCell ref="C219:G219"/>
    <mergeCell ref="C220:D220"/>
    <mergeCell ref="E220:G220"/>
    <mergeCell ref="A231:A232"/>
    <mergeCell ref="B231:C232"/>
    <mergeCell ref="D231:G231"/>
    <mergeCell ref="E232:G232"/>
    <mergeCell ref="B233:C233"/>
    <mergeCell ref="E233:G233"/>
    <mergeCell ref="B225:I225"/>
    <mergeCell ref="B226:I226"/>
    <mergeCell ref="B227:I227"/>
    <mergeCell ref="B228:G228"/>
    <mergeCell ref="B229:G229"/>
    <mergeCell ref="A230:G230"/>
    <mergeCell ref="B237:G237"/>
    <mergeCell ref="B238:I238"/>
    <mergeCell ref="B239:G239"/>
    <mergeCell ref="B240:G240"/>
    <mergeCell ref="B241:G241"/>
    <mergeCell ref="B242:I242"/>
    <mergeCell ref="B234:C234"/>
    <mergeCell ref="E234:G234"/>
    <mergeCell ref="B235:C235"/>
    <mergeCell ref="E235:G235"/>
    <mergeCell ref="B236:C236"/>
    <mergeCell ref="E236:G236"/>
    <mergeCell ref="B249:C249"/>
    <mergeCell ref="E249:G249"/>
    <mergeCell ref="A244:G244"/>
    <mergeCell ref="A246:A247"/>
    <mergeCell ref="B246:C247"/>
    <mergeCell ref="D246:G246"/>
    <mergeCell ref="E247:G247"/>
    <mergeCell ref="B248:C248"/>
    <mergeCell ref="E248:G248"/>
    <mergeCell ref="A260:E260"/>
    <mergeCell ref="B261:C261"/>
    <mergeCell ref="B262:C262"/>
    <mergeCell ref="B263:C263"/>
    <mergeCell ref="B264:C264"/>
    <mergeCell ref="B253:C253"/>
    <mergeCell ref="B254:C254"/>
    <mergeCell ref="B255:D255"/>
    <mergeCell ref="B256:G256"/>
    <mergeCell ref="A258:E258"/>
    <mergeCell ref="A259:E259"/>
    <mergeCell ref="B272:C272"/>
    <mergeCell ref="B273:C273"/>
    <mergeCell ref="B274:C274"/>
    <mergeCell ref="B275:C275"/>
    <mergeCell ref="B276:C276"/>
    <mergeCell ref="B277:C277"/>
    <mergeCell ref="B265:C265"/>
    <mergeCell ref="B266:C266"/>
    <mergeCell ref="B267:C267"/>
    <mergeCell ref="B268:C268"/>
    <mergeCell ref="B269:C269"/>
    <mergeCell ref="A271:E271"/>
    <mergeCell ref="B284:C284"/>
    <mergeCell ref="B285:C285"/>
    <mergeCell ref="B286:C286"/>
    <mergeCell ref="B287:C287"/>
    <mergeCell ref="A289:E289"/>
    <mergeCell ref="B290:C290"/>
    <mergeCell ref="B278:C278"/>
    <mergeCell ref="B279:C279"/>
    <mergeCell ref="B280:C280"/>
    <mergeCell ref="B281:C281"/>
    <mergeCell ref="B282:C282"/>
    <mergeCell ref="B283:C283"/>
    <mergeCell ref="B297:C297"/>
    <mergeCell ref="B298:C298"/>
    <mergeCell ref="B299:C299"/>
    <mergeCell ref="B300:C300"/>
    <mergeCell ref="B301:C301"/>
    <mergeCell ref="B302:C302"/>
    <mergeCell ref="B291:C291"/>
    <mergeCell ref="B292:C292"/>
    <mergeCell ref="B293:C293"/>
    <mergeCell ref="B294:C294"/>
    <mergeCell ref="B295:C295"/>
    <mergeCell ref="B296:C296"/>
    <mergeCell ref="B310:C310"/>
    <mergeCell ref="B311:C311"/>
    <mergeCell ref="B312:C312"/>
    <mergeCell ref="B313:C313"/>
    <mergeCell ref="B314:C314"/>
    <mergeCell ref="B315:C315"/>
    <mergeCell ref="B303:C303"/>
    <mergeCell ref="B304:C304"/>
    <mergeCell ref="B305:C305"/>
    <mergeCell ref="B306:C306"/>
    <mergeCell ref="B307:C307"/>
    <mergeCell ref="A309:E309"/>
    <mergeCell ref="B322:C322"/>
    <mergeCell ref="B323:C323"/>
    <mergeCell ref="B324:C324"/>
    <mergeCell ref="B325:C325"/>
    <mergeCell ref="B326:C326"/>
    <mergeCell ref="B327:C327"/>
    <mergeCell ref="B316:C316"/>
    <mergeCell ref="B317:C317"/>
    <mergeCell ref="B318:C318"/>
    <mergeCell ref="B319:C319"/>
    <mergeCell ref="B320:C320"/>
    <mergeCell ref="B321:C321"/>
    <mergeCell ref="A340:G340"/>
    <mergeCell ref="A341:A342"/>
    <mergeCell ref="B341:C342"/>
    <mergeCell ref="B328:C328"/>
    <mergeCell ref="B329:C329"/>
    <mergeCell ref="A331:E331"/>
    <mergeCell ref="D332:E332"/>
    <mergeCell ref="D333:E333"/>
    <mergeCell ref="A335:I335"/>
    <mergeCell ref="A336:I336"/>
    <mergeCell ref="A337:I337"/>
    <mergeCell ref="A338:I338"/>
    <mergeCell ref="A378:G378"/>
    <mergeCell ref="B385:C387"/>
    <mergeCell ref="A382:A384"/>
    <mergeCell ref="A385:A387"/>
    <mergeCell ref="A388:G388"/>
    <mergeCell ref="B382:C384"/>
    <mergeCell ref="B403:C405"/>
    <mergeCell ref="B400:C401"/>
    <mergeCell ref="B398:C399"/>
    <mergeCell ref="B395:C397"/>
    <mergeCell ref="B392:C394"/>
    <mergeCell ref="B389:C391"/>
    <mergeCell ref="D490:E490"/>
    <mergeCell ref="B427:I427"/>
    <mergeCell ref="B428:I428"/>
    <mergeCell ref="B429:I429"/>
    <mergeCell ref="B430:I430"/>
    <mergeCell ref="B418:C418"/>
    <mergeCell ref="B419:C419"/>
    <mergeCell ref="B431:I431"/>
    <mergeCell ref="A402:G402"/>
    <mergeCell ref="B420:C420"/>
    <mergeCell ref="B421:C421"/>
    <mergeCell ref="B422:C422"/>
    <mergeCell ref="B454:C454"/>
    <mergeCell ref="F453:G453"/>
    <mergeCell ref="F452:G452"/>
    <mergeCell ref="F454:G454"/>
    <mergeCell ref="F461:G461"/>
    <mergeCell ref="F462:G462"/>
    <mergeCell ref="F463:G463"/>
    <mergeCell ref="F465:G465"/>
    <mergeCell ref="F466:G466"/>
    <mergeCell ref="F467:G467"/>
    <mergeCell ref="F468:G468"/>
    <mergeCell ref="F469:G469"/>
    <mergeCell ref="B471:C471"/>
    <mergeCell ref="D493:E493"/>
    <mergeCell ref="B473:C473"/>
    <mergeCell ref="D473:E473"/>
    <mergeCell ref="B479:C479"/>
    <mergeCell ref="D479:E479"/>
    <mergeCell ref="B482:C482"/>
    <mergeCell ref="B475:C475"/>
    <mergeCell ref="B476:C476"/>
    <mergeCell ref="B477:C477"/>
    <mergeCell ref="B491:C491"/>
    <mergeCell ref="D491:E491"/>
    <mergeCell ref="D489:E489"/>
    <mergeCell ref="B489:C489"/>
    <mergeCell ref="B490:C490"/>
    <mergeCell ref="A485:G485"/>
    <mergeCell ref="A486:G486"/>
    <mergeCell ref="B488:C488"/>
    <mergeCell ref="D488:E488"/>
    <mergeCell ref="B483:C483"/>
    <mergeCell ref="D483:E483"/>
    <mergeCell ref="B492:C492"/>
    <mergeCell ref="D492:E492"/>
    <mergeCell ref="B493:C493"/>
    <mergeCell ref="B426:I426"/>
    <mergeCell ref="A487:G487"/>
    <mergeCell ref="B456:C456"/>
    <mergeCell ref="B465:C465"/>
    <mergeCell ref="D465:E465"/>
    <mergeCell ref="B448:C448"/>
    <mergeCell ref="D448:E448"/>
    <mergeCell ref="B449:C449"/>
    <mergeCell ref="D449:E449"/>
    <mergeCell ref="D461:E461"/>
    <mergeCell ref="A472:G472"/>
    <mergeCell ref="D470:E470"/>
    <mergeCell ref="D469:E469"/>
    <mergeCell ref="D468:E468"/>
    <mergeCell ref="D467:E467"/>
    <mergeCell ref="D466:E466"/>
    <mergeCell ref="B452:C452"/>
    <mergeCell ref="B453:C453"/>
    <mergeCell ref="A478:G478"/>
    <mergeCell ref="B480:C480"/>
    <mergeCell ref="D480:E480"/>
    <mergeCell ref="B481:C481"/>
    <mergeCell ref="D481:E481"/>
    <mergeCell ref="B470:C470"/>
    <mergeCell ref="D444:E444"/>
    <mergeCell ref="B352:G352"/>
    <mergeCell ref="B353:I353"/>
    <mergeCell ref="B354:G354"/>
    <mergeCell ref="A364:G364"/>
    <mergeCell ref="B366:E366"/>
    <mergeCell ref="A440:G440"/>
    <mergeCell ref="B442:C442"/>
    <mergeCell ref="D442:E442"/>
    <mergeCell ref="B443:C443"/>
    <mergeCell ref="D443:E443"/>
    <mergeCell ref="B408:G408"/>
    <mergeCell ref="A438:G438"/>
    <mergeCell ref="A439:G439"/>
    <mergeCell ref="A423:G423"/>
    <mergeCell ref="B409:C411"/>
    <mergeCell ref="A412:G412"/>
    <mergeCell ref="B414:C414"/>
    <mergeCell ref="B413:C413"/>
    <mergeCell ref="B415:C415"/>
    <mergeCell ref="B416:C416"/>
    <mergeCell ref="B424:I424"/>
    <mergeCell ref="B425:I425"/>
    <mergeCell ref="B417:C417"/>
    <mergeCell ref="B376:I376"/>
    <mergeCell ref="B407:G407"/>
    <mergeCell ref="A406:C406"/>
    <mergeCell ref="D447:E447"/>
    <mergeCell ref="B450:C450"/>
    <mergeCell ref="D450:E450"/>
    <mergeCell ref="A451:G451"/>
    <mergeCell ref="A464:G464"/>
    <mergeCell ref="A455:G455"/>
    <mergeCell ref="B463:C463"/>
    <mergeCell ref="D459:E459"/>
    <mergeCell ref="B447:C447"/>
    <mergeCell ref="B445:C445"/>
    <mergeCell ref="D445:E445"/>
    <mergeCell ref="B441:C441"/>
    <mergeCell ref="D441:E441"/>
    <mergeCell ref="B446:C446"/>
    <mergeCell ref="D446:E446"/>
    <mergeCell ref="B457:C457"/>
    <mergeCell ref="B458:C458"/>
    <mergeCell ref="A460:G460"/>
    <mergeCell ref="B462:C462"/>
    <mergeCell ref="D462:E462"/>
    <mergeCell ref="B461:C461"/>
    <mergeCell ref="A251:G251"/>
    <mergeCell ref="A377:G377"/>
    <mergeCell ref="A379:G379"/>
    <mergeCell ref="B380:C380"/>
    <mergeCell ref="A381:G381"/>
    <mergeCell ref="B371:C371"/>
    <mergeCell ref="B252:C252"/>
    <mergeCell ref="D341:E342"/>
    <mergeCell ref="D343:E343"/>
    <mergeCell ref="D344:E344"/>
    <mergeCell ref="D345:E345"/>
    <mergeCell ref="B347:I347"/>
    <mergeCell ref="B348:I348"/>
    <mergeCell ref="B349:I349"/>
    <mergeCell ref="A339:G339"/>
    <mergeCell ref="B365:C365"/>
    <mergeCell ref="B367:C367"/>
    <mergeCell ref="A369:I369"/>
    <mergeCell ref="A370:I370"/>
    <mergeCell ref="B350:G350"/>
    <mergeCell ref="B351:G351"/>
    <mergeCell ref="B372:C372"/>
    <mergeCell ref="B373:C373"/>
    <mergeCell ref="B374:C374"/>
    <mergeCell ref="E433:F433"/>
    <mergeCell ref="G433:H433"/>
    <mergeCell ref="A436:G436"/>
    <mergeCell ref="B437:G437"/>
    <mergeCell ref="A432:I432"/>
    <mergeCell ref="A433:A434"/>
    <mergeCell ref="B433:D434"/>
    <mergeCell ref="B435:D435"/>
    <mergeCell ref="B494:C494"/>
    <mergeCell ref="D494:E494"/>
    <mergeCell ref="B474:C474"/>
    <mergeCell ref="D474:E474"/>
    <mergeCell ref="D482:E482"/>
    <mergeCell ref="D475:E475"/>
    <mergeCell ref="D476:E476"/>
    <mergeCell ref="D477:E477"/>
    <mergeCell ref="D471:E471"/>
    <mergeCell ref="B469:C469"/>
    <mergeCell ref="B468:C468"/>
    <mergeCell ref="B466:C466"/>
    <mergeCell ref="B467:C467"/>
    <mergeCell ref="B459:C459"/>
    <mergeCell ref="D463:E463"/>
    <mergeCell ref="B444:C444"/>
  </mergeCells>
  <pageMargins left="0.66111111111111109" right="7.1296296296296302E-2" top="0.35433070866141736" bottom="0.51181102362204722" header="0.31496062992125984" footer="0.31496062992125984"/>
  <pageSetup paperSize="9" scale="70" orientation="portrait" horizontalDpi="180" verticalDpi="180" r:id="rId1"/>
  <headerFooter>
    <oddFooter>&amp;C&amp;P</oddFooter>
  </headerFooter>
  <rowBreaks count="9" manualBreakCount="9">
    <brk id="110" max="16383" man="1"/>
    <brk id="142" max="16383" man="1"/>
    <brk id="166" max="16383" man="1"/>
    <brk id="215" max="16383" man="1"/>
    <brk id="257" max="16383" man="1"/>
    <brk id="338" max="16383" man="1"/>
    <brk id="368" max="16383" man="1"/>
    <brk id="376" max="16383" man="1"/>
    <brk id="4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2021-07-06T07:13:06Z</dcterms:modified>
</cp:coreProperties>
</file>